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rempec.sharepoint.com/sites/instit/REMPEC/Strategy/Post-2021 Strategy/NAPs/Countries/Template/"/>
    </mc:Choice>
  </mc:AlternateContent>
  <xr:revisionPtr revIDLastSave="350" documentId="8_{33341961-C168-4B95-8C27-94E48D9FA12A}" xr6:coauthVersionLast="47" xr6:coauthVersionMax="47" xr10:uidLastSave="{04183BA8-4B12-4B46-B669-CFFC5CCA92CA}"/>
  <bookViews>
    <workbookView minimized="1" xWindow="7530" yWindow="690" windowWidth="21600" windowHeight="11385" activeTab="2" xr2:uid="{4A41B6CA-BB17-48BE-89DD-52637061DAC9}"/>
  </bookViews>
  <sheets>
    <sheet name="Guidance for completion" sheetId="15" r:id="rId1"/>
    <sheet name="Response Overview" sheetId="13" r:id="rId2"/>
    <sheet name="All Actions" sheetId="14" r:id="rId3"/>
    <sheet name="Input sheet to hide " sheetId="12" state="hidden" r:id="rId4"/>
  </sheets>
  <definedNames>
    <definedName name="_xlnm._FilterDatabase" localSheetId="2" hidden="1">'All Actions'!$A$1:$O$432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2" i="13" l="1"/>
  <c r="I42" i="13"/>
  <c r="H42" i="13"/>
  <c r="G42" i="13"/>
  <c r="E42" i="13"/>
  <c r="D42" i="13"/>
  <c r="F42" i="13"/>
  <c r="C42" i="13"/>
  <c r="J41" i="13"/>
  <c r="I41" i="13"/>
  <c r="H41" i="13"/>
  <c r="G41" i="13"/>
  <c r="F41" i="13"/>
  <c r="E41" i="13"/>
  <c r="D41" i="13"/>
  <c r="C41" i="13"/>
  <c r="J40" i="13"/>
  <c r="I40" i="13"/>
  <c r="H40" i="13"/>
  <c r="G40" i="13"/>
  <c r="F40" i="13"/>
  <c r="E40" i="13"/>
  <c r="J39" i="13"/>
  <c r="I39" i="13"/>
  <c r="H39" i="13"/>
  <c r="G39" i="13"/>
  <c r="F39" i="13"/>
  <c r="I38" i="13"/>
  <c r="H38" i="13"/>
  <c r="G38" i="13"/>
  <c r="F38" i="13"/>
  <c r="I37" i="13"/>
  <c r="H37" i="13"/>
  <c r="G37" i="13"/>
  <c r="F37" i="13"/>
  <c r="I36" i="13"/>
  <c r="H36" i="13"/>
  <c r="G36" i="13"/>
  <c r="F36" i="13"/>
  <c r="E39" i="13"/>
  <c r="D39" i="13"/>
  <c r="C39" i="13"/>
  <c r="J38" i="13"/>
  <c r="E38" i="13"/>
  <c r="D38" i="13"/>
  <c r="C38" i="13"/>
  <c r="J37" i="13"/>
  <c r="E37" i="13"/>
  <c r="D37" i="13"/>
  <c r="C37" i="13"/>
  <c r="E36" i="13"/>
  <c r="D36" i="13"/>
  <c r="C36" i="13"/>
  <c r="J36" i="13"/>
  <c r="D40" i="13"/>
  <c r="C40" i="13"/>
</calcChain>
</file>

<file path=xl/sharedStrings.xml><?xml version="1.0" encoding="utf-8"?>
<sst xmlns="http://schemas.openxmlformats.org/spreadsheetml/2006/main" count="3660" uniqueCount="1250">
  <si>
    <t>Notes for Contracting Parties &amp; Stakeholders</t>
  </si>
  <si>
    <t>Guidance for completing the form</t>
  </si>
  <si>
    <t>Response Overview sheet</t>
  </si>
  <si>
    <t>1.       Enter the following mandatory details in the Response Overview sheet:</t>
  </si>
  <si>
    <r>
      <t>a.</t>
    </r>
    <r>
      <rPr>
        <sz val="7"/>
        <color theme="1"/>
        <rFont val="Times New Roman"/>
        <family val="1"/>
      </rPr>
      <t xml:space="preserve">       </t>
    </r>
    <r>
      <rPr>
        <sz val="11"/>
        <color theme="1"/>
        <rFont val="Calibri"/>
        <family val="2"/>
        <scheme val="minor"/>
      </rPr>
      <t>Name of Contracting Party / organisation submitting the form</t>
    </r>
  </si>
  <si>
    <r>
      <t>b.</t>
    </r>
    <r>
      <rPr>
        <sz val="7"/>
        <color theme="1"/>
        <rFont val="Times New Roman"/>
        <family val="1"/>
      </rPr>
      <t xml:space="preserve">       </t>
    </r>
    <r>
      <rPr>
        <sz val="11"/>
        <color theme="1"/>
        <rFont val="Calibri"/>
        <family val="2"/>
        <scheme val="minor"/>
      </rPr>
      <t xml:space="preserve">Provide contact details for the respondents, including representative of the departments involved and other stakeholders responsible for implementing actions.  </t>
    </r>
  </si>
  <si>
    <t>All Actions sheet (Contracting Parties to complete Columns F to P)</t>
  </si>
  <si>
    <t xml:space="preserve">2.       Column F: Responsible National Authority: select the responsible authority / agency for implementing this action from the drop down list which should be automatically populated from your responses in the response overview sheet. </t>
  </si>
  <si>
    <r>
      <t>3.</t>
    </r>
    <r>
      <rPr>
        <sz val="7"/>
        <color theme="1"/>
        <rFont val="Times New Roman"/>
        <family val="1"/>
      </rPr>
      <t xml:space="preserve">       </t>
    </r>
    <r>
      <rPr>
        <sz val="11"/>
        <color theme="1"/>
        <rFont val="Calibri"/>
        <family val="2"/>
        <scheme val="minor"/>
      </rPr>
      <t>Column H &amp; I: indicator and target for each action, as adopted. This is provided for information only.</t>
    </r>
  </si>
  <si>
    <r>
      <t>4.</t>
    </r>
    <r>
      <rPr>
        <sz val="7"/>
        <color theme="1"/>
        <rFont val="Times New Roman"/>
        <family val="1"/>
      </rPr>
      <t xml:space="preserve">       </t>
    </r>
    <r>
      <rPr>
        <sz val="11"/>
        <color theme="1"/>
        <rFont val="Calibri"/>
        <family val="2"/>
        <scheme val="minor"/>
      </rPr>
      <t>Column J: National Status: select from not started, in progress or completed</t>
    </r>
  </si>
  <si>
    <r>
      <t>5.</t>
    </r>
    <r>
      <rPr>
        <sz val="7"/>
        <color theme="1"/>
        <rFont val="Times New Roman"/>
        <family val="1"/>
      </rPr>
      <t xml:space="preserve">       </t>
    </r>
    <r>
      <rPr>
        <sz val="11"/>
        <color theme="1"/>
        <rFont val="Calibri"/>
        <family val="2"/>
        <scheme val="minor"/>
      </rPr>
      <t>Column K: Status Remark: provide additional information on why the status has been applied, e.g. not started, awaiting publication of X, or meeting of national experts, or completed, 2 workshops held in 2021 and 2022, through project X.</t>
    </r>
  </si>
  <si>
    <r>
      <t>6.</t>
    </r>
    <r>
      <rPr>
        <sz val="7"/>
        <color theme="1"/>
        <rFont val="Times New Roman"/>
        <family val="1"/>
      </rPr>
      <t xml:space="preserve">       </t>
    </r>
    <r>
      <rPr>
        <sz val="11"/>
        <color theme="1"/>
        <rFont val="Calibri"/>
        <family val="2"/>
        <scheme val="minor"/>
      </rPr>
      <t>Column L: Date action is expected to be completed, or when action was completed.</t>
    </r>
  </si>
  <si>
    <r>
      <t>7.</t>
    </r>
    <r>
      <rPr>
        <sz val="7"/>
        <color theme="1"/>
        <rFont val="Times New Roman"/>
        <family val="1"/>
      </rPr>
      <t xml:space="preserve">       </t>
    </r>
    <r>
      <rPr>
        <sz val="11"/>
        <color theme="1"/>
        <rFont val="Calibri"/>
        <family val="2"/>
        <scheme val="minor"/>
      </rPr>
      <t>Column M: Select from the drop down list of Technical, Training, Legal or Investment</t>
    </r>
  </si>
  <si>
    <r>
      <t>8.</t>
    </r>
    <r>
      <rPr>
        <sz val="7"/>
        <color theme="1"/>
        <rFont val="Times New Roman"/>
        <family val="1"/>
      </rPr>
      <t xml:space="preserve">       </t>
    </r>
    <r>
      <rPr>
        <sz val="11"/>
        <color theme="1"/>
        <rFont val="Calibri"/>
        <family val="2"/>
        <scheme val="minor"/>
      </rPr>
      <t xml:space="preserve">Column N: Needs remark: provide additional information on the needs, i.e. we lack the technical expertise nationally and so must wait for the availability of an international trainer </t>
    </r>
  </si>
  <si>
    <r>
      <t>9.</t>
    </r>
    <r>
      <rPr>
        <sz val="7"/>
        <color theme="1"/>
        <rFont val="Times New Roman"/>
        <family val="1"/>
      </rPr>
      <t xml:space="preserve">       </t>
    </r>
    <r>
      <rPr>
        <sz val="11"/>
        <color theme="1"/>
        <rFont val="Calibri"/>
        <family val="2"/>
        <scheme val="minor"/>
      </rPr>
      <t>Column O: Please provide any estimations of funding required to implement this action. This information would be useful when looking to mobilise resources and to identify potential donors.</t>
    </r>
  </si>
  <si>
    <r>
      <t>10.</t>
    </r>
    <r>
      <rPr>
        <sz val="7"/>
        <color theme="1"/>
        <rFont val="Times New Roman"/>
        <family val="1"/>
      </rPr>
      <t xml:space="preserve">   </t>
    </r>
    <r>
      <rPr>
        <sz val="11"/>
        <color theme="1"/>
        <rFont val="Calibri"/>
        <family val="2"/>
        <scheme val="minor"/>
      </rPr>
      <t>Column P: Please provide any additional comments here (word limit of 50 applied to cell)</t>
    </r>
  </si>
  <si>
    <r>
      <t>11.</t>
    </r>
    <r>
      <rPr>
        <sz val="7"/>
        <color theme="1"/>
        <rFont val="Times New Roman"/>
        <family val="1"/>
      </rPr>
      <t xml:space="preserve">   </t>
    </r>
    <r>
      <rPr>
        <sz val="11"/>
        <color theme="1"/>
        <rFont val="Calibri"/>
        <family val="2"/>
        <scheme val="minor"/>
      </rPr>
      <t xml:space="preserve">No responses are required in cells which are greyed out – these have been locked and you will not be able to edit them. </t>
    </r>
  </si>
  <si>
    <t xml:space="preserve">Should you have any questions, please contact: jlzerafa@gmail.com </t>
  </si>
  <si>
    <t>All Actions sheet (Stakeholders to complete Columns R to AA)</t>
  </si>
  <si>
    <t>12. Column R: Activity name: the initiative or activity which supports this action</t>
  </si>
  <si>
    <t>13. Column S: Project Name: specific name of the project</t>
  </si>
  <si>
    <t>14. Column T: Activity Description: description of the project or activity</t>
  </si>
  <si>
    <t>15. Column U: Responsible: select the responsible authority / agency for implementing this activity / Project from the drop down list which should be automatically populated from your responses in the response overview sheet</t>
  </si>
  <si>
    <t>16. Column V: Status: select from not started, in progress or completed</t>
  </si>
  <si>
    <t>17. Column W: Expected delivery (Year): Year project is expected to be delivered</t>
  </si>
  <si>
    <t>18. Column X: Activity Type: Select from the drop down list of Technical, Training, Legal or Investment</t>
  </si>
  <si>
    <t>19. Column Y: Activity remarks: provide any additional information about the activity – are fund already all allocated, are there potential follow on activities, etc.</t>
  </si>
  <si>
    <t>20. Column Z: Estimated budget (EURO): estimated total fund available for the project / activity</t>
  </si>
  <si>
    <t>21. Any further comment (50 word limit)</t>
  </si>
  <si>
    <t>Contracting Party / Organisation:</t>
  </si>
  <si>
    <t>Contact details for National Respondents</t>
  </si>
  <si>
    <t>Department / organisation</t>
  </si>
  <si>
    <t>Name</t>
  </si>
  <si>
    <t>Email</t>
  </si>
  <si>
    <t>Tel</t>
  </si>
  <si>
    <t>National Coordinator entrusted with the responsibility for coordinating the preparation of the NAP</t>
  </si>
  <si>
    <t>Department of Policies and Strategies for the Development of Infrastructure, Networks and Transport, Ministry of Infrastructure and Energy,</t>
  </si>
  <si>
    <t>Representatives of the departments involved and other stakeholders of the Task Force dedicated to the NAP</t>
  </si>
  <si>
    <t>Ministry of Infrastructure and Energy (MIE)</t>
  </si>
  <si>
    <t>Add additonal institution here</t>
  </si>
  <si>
    <t xml:space="preserve"> </t>
  </si>
  <si>
    <t>Add addiitonal institution here</t>
  </si>
  <si>
    <t xml:space="preserve">Selected Consultant to assist the National Coordinator in the preparation of the NAP      </t>
  </si>
  <si>
    <t>Contact details for Stakeholder Respondents</t>
  </si>
  <si>
    <t xml:space="preserve">Individual responsible for coordinating the preparation of the response </t>
  </si>
  <si>
    <t>Other representatives or departments involved in implementing actions</t>
  </si>
  <si>
    <t>Overview of status and need</t>
  </si>
  <si>
    <t>CSO Number</t>
  </si>
  <si>
    <t>Common Strategic Objective</t>
  </si>
  <si>
    <t>Progress of actions</t>
  </si>
  <si>
    <t>Breakdown of action required</t>
  </si>
  <si>
    <t>In progress</t>
  </si>
  <si>
    <t>Complete</t>
  </si>
  <si>
    <t>Not started</t>
  </si>
  <si>
    <t>Technical</t>
  </si>
  <si>
    <t>Training</t>
  </si>
  <si>
    <t>Legal</t>
  </si>
  <si>
    <t>Investment</t>
  </si>
  <si>
    <t>Funding requested (EURO)</t>
  </si>
  <si>
    <t xml:space="preserve">CSO 1 </t>
  </si>
  <si>
    <t xml:space="preserve">Prevent, prepare for, and respond to, operational, illegal and accidental oil and HNS pollution from ships </t>
  </si>
  <si>
    <t>CSO 2</t>
  </si>
  <si>
    <t xml:space="preserve">Promote and support the development and implementation of innovative global solutions to mitigate and respond to climate change </t>
  </si>
  <si>
    <t>CSO 3</t>
  </si>
  <si>
    <t xml:space="preserve">Reduce and monitor air emissions from ships to a level that is not harmful to the marine environment, or the health of the coastal population of the Mediterranean </t>
  </si>
  <si>
    <t>CSO 4</t>
  </si>
  <si>
    <t>Prevent and reduce litter (in particular plastic) entering the marine environment from ships, in order to limit the environmental, health, and socio-economic impact of marine litter in the Mediterranean</t>
  </si>
  <si>
    <t>CSO 5</t>
  </si>
  <si>
    <t xml:space="preserve">Eliminate the introduction of non-indigenous species by shipping activities </t>
  </si>
  <si>
    <t>CSO 6</t>
  </si>
  <si>
    <t>Achieve a well-managed safe and pollution free Mediterranean, with integrated marine spatial planning and designation of special areas, where shipping activity has a limited impact upon the marine environment</t>
  </si>
  <si>
    <t>CSO 7</t>
  </si>
  <si>
    <t>Identify and understand collectively emerging issues related to pollution from ships in the Mediterranean, and define required actions to address issues identified</t>
  </si>
  <si>
    <t>CSO</t>
  </si>
  <si>
    <t>Area of Influence</t>
  </si>
  <si>
    <t>Section</t>
  </si>
  <si>
    <t>Action Number</t>
  </si>
  <si>
    <t>Action Description</t>
  </si>
  <si>
    <t>Responsible national authority</t>
  </si>
  <si>
    <t>Responsible authority</t>
  </si>
  <si>
    <t>Indicator</t>
  </si>
  <si>
    <t>Target</t>
  </si>
  <si>
    <t>National Status</t>
  </si>
  <si>
    <t>Status remark</t>
  </si>
  <si>
    <t>Expected delivery (Year)</t>
  </si>
  <si>
    <t>Needs Type</t>
  </si>
  <si>
    <t>Needs remarks</t>
  </si>
  <si>
    <t>Estimated funding required (EURO)</t>
  </si>
  <si>
    <t xml:space="preserve">Any further comment (50 word limit) </t>
  </si>
  <si>
    <t>Activity Name</t>
  </si>
  <si>
    <t>Project Name</t>
  </si>
  <si>
    <t>Activity Description</t>
  </si>
  <si>
    <t>Responsible</t>
  </si>
  <si>
    <t>Status</t>
  </si>
  <si>
    <t>Activity Type</t>
  </si>
  <si>
    <t>Activity remarks</t>
  </si>
  <si>
    <t>Estimated budget (EURO)</t>
  </si>
  <si>
    <t>CSO 1 - PREVENT, PREPARE FOR, AND RESPOND TO OPERATIONAL, ILLEGAL AND ACCIDENTAL OIL AND HNS POLLUTION FROM SHIPS</t>
  </si>
  <si>
    <t>CSO 1</t>
  </si>
  <si>
    <t>PEOPLE</t>
  </si>
  <si>
    <t>1.1 Networks</t>
  </si>
  <si>
    <t>1.1.1</t>
  </si>
  <si>
    <t>To maintain and actively participate in the:</t>
  </si>
  <si>
    <t>CPs</t>
  </si>
  <si>
    <t>% of CPs having designated officials</t>
  </si>
  <si>
    <t>1.1.1a</t>
  </si>
  <si>
    <r>
      <rPr>
        <sz val="12"/>
        <color theme="1"/>
        <rFont val="Calibri"/>
        <family val="2"/>
      </rPr>
      <t xml:space="preserve">● </t>
    </r>
    <r>
      <rPr>
        <sz val="12"/>
        <color theme="1"/>
        <rFont val="Calibri Light"/>
        <family val="2"/>
        <scheme val="major"/>
      </rPr>
      <t>MENELAS</t>
    </r>
  </si>
  <si>
    <t>CPs / Stakeholders</t>
  </si>
  <si>
    <t>1.1.1b</t>
  </si>
  <si>
    <t>● Mediterranean Technical Working Group (MTWG)</t>
  </si>
  <si>
    <t>1.1.1c</t>
  </si>
  <si>
    <t>● Clean/SeaNet National Competent Authorities (CSN NCAs)</t>
  </si>
  <si>
    <t>1.1.1d</t>
  </si>
  <si>
    <t>● Mediterranean AIS Experts Working Group (MAREƩ EWG)</t>
  </si>
  <si>
    <t>1.1.2</t>
  </si>
  <si>
    <t>To capitalize on experience and on knowledge available in other sectors (e.g. knowledge sharing lessons learnt)</t>
  </si>
  <si>
    <t>Stakeholders</t>
  </si>
  <si>
    <t>Number of seminars, webinars, presentations from other sectors, etc</t>
  </si>
  <si>
    <t>At least 2 per year</t>
  </si>
  <si>
    <t>1.1.3</t>
  </si>
  <si>
    <t>To strengthen synergies between relevant networks including:
IMO Sub-Committee on Pollution Prevention and Response (PPR), MTWG, MENELAS, Consultative Technical Group for Marine Pollution Preparedness and Response (CTG MPPR), the Bonn Agreement and its Working Group on Operational, Technical and Scientific Questions Concerning Counter Pollution Activities (OTSOPA), Helsinki Commission (HELCOM), North Sea Network of investigators and Prosecutors (NSN), the Baltic Sea Network of Environmental Crime Prosecutors (ENPRO), NCAs, Inter-Secretariat Meeting, Union Civil Protection Mechanism (UCPM), The Union for the Mediterranean (UfM), Relevant EU Marine Strategy Framework Directive (MSFD) Expert Groups, including JRC Expert Group for descriptors 8 and 9, Joint Group of Experts on the Scientific Aspects of Marine Environmental Protection (GESAMP), MEDPAN, IUCN, MAP, SPA/RAC, and other institutions concerned with conservation, pollution abatement etc.</t>
  </si>
  <si>
    <t>Number of documents submitted</t>
  </si>
  <si>
    <t>1 activity report submitted to the various sessions on work carried out by other relevant networks</t>
  </si>
  <si>
    <t>1.1.4</t>
  </si>
  <si>
    <t>To foster peer learning (exchange of experts and meeting)</t>
  </si>
  <si>
    <t>Number of peer reviews in the region</t>
  </si>
  <si>
    <t>1.2 Capacity Building / Technical Cooperation</t>
  </si>
  <si>
    <t>1.2.1</t>
  </si>
  <si>
    <t>To increase as much as practical, the level of knowledge in the field of preparedness and response to accidental marine pollution by oil and other harmful substances by delivering trainings on the following subjects:</t>
  </si>
  <si>
    <t xml:space="preserve">Number of newly trained personnel </t>
  </si>
  <si>
    <t>2 newly trained personnel per country</t>
  </si>
  <si>
    <t>1.2.1a</t>
  </si>
  <si>
    <t>● IMO OPRC Model Courses (Level 1, 2 and 3)</t>
  </si>
  <si>
    <t>1.2.1b</t>
  </si>
  <si>
    <t>● IMO HNS Model Courses (Operational and Manager Level)</t>
  </si>
  <si>
    <t>1.2.1c</t>
  </si>
  <si>
    <t>● POSOW Model Courses (Train the trainer course, Volunteer management, Oiled Shoreline Assessment, Oiled Shoreline Cleanup, Oiled Wildlife response, Fishermen's Support in Oil Spill Response, Oil Spill Waste Management)</t>
  </si>
  <si>
    <t>1.2.1d</t>
  </si>
  <si>
    <t>● Waste Management</t>
  </si>
  <si>
    <t>1.2.1e</t>
  </si>
  <si>
    <t>● Surveillance and monitoring</t>
  </si>
  <si>
    <t>1.2.1f</t>
  </si>
  <si>
    <t>● MARPOL (Annex I, Annex II, Annex III and Annex IV)</t>
  </si>
  <si>
    <t>1.2.1g</t>
  </si>
  <si>
    <t xml:space="preserve">● IMO Port State Control Model Course </t>
  </si>
  <si>
    <t>1.2.1h</t>
  </si>
  <si>
    <t>● IMO Flag State Implementation Model Course</t>
  </si>
  <si>
    <t>1.2.1i</t>
  </si>
  <si>
    <t>● EUROWA model wildlife courses (BASIC Responder, ADVANCED Responder, SPECIALIST Responder, Manager, Wildlife Branch Director).</t>
  </si>
  <si>
    <t>1.2.2</t>
  </si>
  <si>
    <t>To attend workshops, seminars and trainings offered by REMPEC, EMSA and other established networks addressing other topics, for example:
Circular economy and Sustainable Consumption and Production measures applying to maritime transport and the main maritime business Leisure (pleasure and entertainment cruise business), harvesting of raw materials (oil and gas, offshore mining, fishing), logistics (shipping of food, energy, containers, bulk material) and infrastructure (ferries, local shipping, ports).</t>
  </si>
  <si>
    <t>% of CPs attending</t>
  </si>
  <si>
    <t>1.2.3</t>
  </si>
  <si>
    <t>To develop and implement (in cooperation with the chemical industry) multi-sectoral training and contigency planning in case of chemical pollution at sea, for decision makers, citizens and volunteers, on-shore responders, and port authorities.</t>
  </si>
  <si>
    <t>Training developed</t>
  </si>
  <si>
    <t>Year tbc</t>
  </si>
  <si>
    <t>1.2.4</t>
  </si>
  <si>
    <t>To increase awareness on and use of (if needed), the services offered by EMSA in support of the transposition, implementation, and Enforcement following the Ratification of International Conventions including IMSAS within the framework of the SAFEMED project, including:</t>
  </si>
  <si>
    <t xml:space="preserve">% of CPs aware of services offered </t>
  </si>
  <si>
    <t>1.2.4a</t>
  </si>
  <si>
    <t xml:space="preserve">● the enforcement and implementation of environment related international and European legislation </t>
  </si>
  <si>
    <t>1.2.4b</t>
  </si>
  <si>
    <t>● Earth Observation services developed and offered by EMSA</t>
  </si>
  <si>
    <t>1.2.4c</t>
  </si>
  <si>
    <t>● EMSA Remotely Piloted Aircrafts (RPAS) services developed to assist in maritime surveillance operations to support authorities involved in maritime pollution and emissions monitoring</t>
  </si>
  <si>
    <t xml:space="preserve">1.2.4d </t>
  </si>
  <si>
    <t>● Pollution Response Services offered by EMSA</t>
  </si>
  <si>
    <t>1.2.5</t>
  </si>
  <si>
    <t>To develop an e-learning platform on the prevention, preparedness and response to marine pollution</t>
  </si>
  <si>
    <t>e-learning platform developed</t>
  </si>
  <si>
    <t>1.2.6</t>
  </si>
  <si>
    <t>To enhance number of REMPEC Mediterranean Assistance Units (MAU) creating a network within MAU and CPs through REMPEC</t>
  </si>
  <si>
    <t>Number of MAU</t>
  </si>
  <si>
    <t xml:space="preserve">1.3 Operations </t>
  </si>
  <si>
    <t>1.3.1</t>
  </si>
  <si>
    <t>To organise annual / biennial national exercises (standard, table-top; communications) to test national response capabilities, cooperation and mutual assistance between Contracting Parties, REMPEC Mediterranean Assistance Unit (MAU), EMSA pollution response services (where applicable), private sector drills, etc.</t>
  </si>
  <si>
    <t>CPs/Stakeholders</t>
  </si>
  <si>
    <t>1.3.1a</t>
  </si>
  <si>
    <t>● full-scale national exercise</t>
  </si>
  <si>
    <t>Number of full-scale national exercise</t>
  </si>
  <si>
    <t>1 per year</t>
  </si>
  <si>
    <t>1.3.1b</t>
  </si>
  <si>
    <t>● communication exercise</t>
  </si>
  <si>
    <t>Number of communication exercise</t>
  </si>
  <si>
    <t xml:space="preserve">1 per year </t>
  </si>
  <si>
    <t>1.3.1c</t>
  </si>
  <si>
    <t>● table-top exercise</t>
  </si>
  <si>
    <t>Number of table-top exercise</t>
  </si>
  <si>
    <t>1 every two years</t>
  </si>
  <si>
    <t>1.3.2</t>
  </si>
  <si>
    <t>To organise sub-regional / regional / international exercises to test cooperation arrangements</t>
  </si>
  <si>
    <t>1.3.2a</t>
  </si>
  <si>
    <t>● drills and exercises</t>
  </si>
  <si>
    <t>Number of drills and exercises</t>
  </si>
  <si>
    <t>1 per sub-region every 2 year</t>
  </si>
  <si>
    <t>1.3.2b</t>
  </si>
  <si>
    <t xml:space="preserve">● full-scale or table-top international exercise </t>
  </si>
  <si>
    <t xml:space="preserve">Number of full-scale or table-top international exercise </t>
  </si>
  <si>
    <t>1 every 2 year</t>
  </si>
  <si>
    <t>1.3.3</t>
  </si>
  <si>
    <t>To develop and implement a process to capture lessons identified during real accidents and exercises and to integrate the follow-up in relevant trainings and subsequent exercises:</t>
  </si>
  <si>
    <t>1.3.3a</t>
  </si>
  <si>
    <t>● development and implementation of process</t>
  </si>
  <si>
    <t>Successful development and implementation of process</t>
  </si>
  <si>
    <t>1.3.3b</t>
  </si>
  <si>
    <t>● training programmes adapted to reflect lessons identified</t>
  </si>
  <si>
    <t>Number of training programmes adapted to reflect lessons identified</t>
  </si>
  <si>
    <t>1 programme</t>
  </si>
  <si>
    <t>1.3.3c</t>
  </si>
  <si>
    <t>● exercises where previously identified lessons are tackled with new approaches</t>
  </si>
  <si>
    <t>Number of exercises where previously identified lessons are tackled with new approaches</t>
  </si>
  <si>
    <t xml:space="preserve">1 exercise </t>
  </si>
  <si>
    <t>1.3.4</t>
  </si>
  <si>
    <t>To develop a framework for holistic integrated management of marine pollution incidents that enable a coordinated preparedness and response operation at sea and onshore, incorporating the response to oil-affected wildlife, at a national level and in the region-wide cooperation</t>
  </si>
  <si>
    <t>Guidelines, training and exercises on the integrated management for marine pollution incidents developed</t>
  </si>
  <si>
    <t>1.3.5</t>
  </si>
  <si>
    <t>To establish systems and procedures for national and sub-regional monitoring and surveillance including regular individual or Coordinated Aerial Surveillance Operation for illicit ship pollution discharges in the Mediterranean (OSCAR-MED) in the waters under the jurisdiction of CPs, if the CPs so agree, and results reported to the Meeting of MENELAS;</t>
  </si>
  <si>
    <t>1.3.5a</t>
  </si>
  <si>
    <t>● OSCAR-MED</t>
  </si>
  <si>
    <t>Number of OSCAR-MED</t>
  </si>
  <si>
    <t>1 OSCAR-MED per year</t>
  </si>
  <si>
    <t>1.3.5b</t>
  </si>
  <si>
    <t>● detentions of vessels</t>
  </si>
  <si>
    <t>Number of detentions of vessels</t>
  </si>
  <si>
    <t>50% reduction in number of detained vessels</t>
  </si>
  <si>
    <t>1.3.6</t>
  </si>
  <si>
    <t>To increase awareness and facilitate the use of Earth Observation services and RPAS services developed and offered by EMSA</t>
  </si>
  <si>
    <t>% of CPs aware of services</t>
  </si>
  <si>
    <t>1.3.7</t>
  </si>
  <si>
    <t>To facilitate the use of EMSA maritime application as platform to exchange AIS information that is shared by the MAREΣ participating countries.</t>
  </si>
  <si>
    <t>1.3.8</t>
  </si>
  <si>
    <t>To organise and follow-up analysis of concentrated inspection campaigns on MARPOL-related deficiencies</t>
  </si>
  <si>
    <t>Number of inspections carried out</t>
  </si>
  <si>
    <t>5,000 per year</t>
  </si>
  <si>
    <t>1.3.9a</t>
  </si>
  <si>
    <t>To make use of the data collected under THETIS-MeD database to produce meaningful statistics in relation to MARPOL related deficiencies.</t>
  </si>
  <si>
    <t>% reduction of detentions</t>
  </si>
  <si>
    <t>5% per year</t>
  </si>
  <si>
    <t>1.3.9b</t>
  </si>
  <si>
    <t xml:space="preserve">Number of analysis carried out </t>
  </si>
  <si>
    <t>INSTITUTION</t>
  </si>
  <si>
    <t>1.4 Governance</t>
  </si>
  <si>
    <t>1.4.1</t>
  </si>
  <si>
    <t>To strengthen the capacity of individual coastal States to respond efficiently to marine pollution incidents at sea and onshore through the establishment and the update of national system for responding to marine pollution, the development and update of national contingency plan (NCP) and sub-regional operational agreements and contingency plans.</t>
  </si>
  <si>
    <t>1.4.1a</t>
  </si>
  <si>
    <t>● established and updated National systems</t>
  </si>
  <si>
    <t>% of CPs with established and updated National systems</t>
  </si>
  <si>
    <t>1.4.1b</t>
  </si>
  <si>
    <t>● updated and adopted NCP</t>
  </si>
  <si>
    <t>% of CPs with updated and adopted NCP</t>
  </si>
  <si>
    <t>1.4.2</t>
  </si>
  <si>
    <t>To set-up an operational network of Subregional Contingency Plans (SCP), and to define and implement synergy activities between the SCPs</t>
  </si>
  <si>
    <t>1.4.2a</t>
  </si>
  <si>
    <t>● SCP in force</t>
  </si>
  <si>
    <t>% of CPs Parties to have a SCP in force</t>
  </si>
  <si>
    <t>At least 80%</t>
  </si>
  <si>
    <t>1.4.2b</t>
  </si>
  <si>
    <t>● SCP operationally connected, and synergy activities defined and implemented</t>
  </si>
  <si>
    <t>Number of SCP operationally connected, and synergy activities defined and implemented</t>
  </si>
  <si>
    <t>At least 3</t>
  </si>
  <si>
    <t>1.4.3</t>
  </si>
  <si>
    <t xml:space="preserve">To extend the mandate of SCP to address prevention of pollution from ships </t>
  </si>
  <si>
    <t>Number of SCP addressing prevention issues</t>
  </si>
  <si>
    <t>1.4.4</t>
  </si>
  <si>
    <t>To set-up the modalities of possible creation and operation, including in terms of governance and financing of a regional ”Blue Fund”</t>
  </si>
  <si>
    <t>Date for official establishment</t>
  </si>
  <si>
    <t>year tbc</t>
  </si>
  <si>
    <t>1.5 Ratification / Transposition</t>
  </si>
  <si>
    <t>1.5.1</t>
  </si>
  <si>
    <t xml:space="preserve">To ratify and implement the following legal instrument, to ensure their transposition into national law, and to cooperate to ensure full compliance with their provisions: </t>
  </si>
  <si>
    <t>% of CPs having ratified, transposed and enforcing:</t>
  </si>
  <si>
    <t>At least 80% for each instrument</t>
  </si>
  <si>
    <t>1.5.1a</t>
  </si>
  <si>
    <t xml:space="preserve">● the Protocol concerning Cooperation in Preventing Pollution from Ships and, in Cases of Emergency, Combating Pollution of the Mediterranean Sea, (“2002 Prevention and Emergency Protocol”) </t>
  </si>
  <si>
    <t>2002 Prevention and Emergency Protocol</t>
  </si>
  <si>
    <t>1.5.1b</t>
  </si>
  <si>
    <t>● the International Convention for the Prevention of Pollution from Ships (MARPOL) and its Annex I, Annex II, Annex III, and Annex IV</t>
  </si>
  <si>
    <t xml:space="preserve">MARPOL 
i.	Annex I
ii.	Annex II
iii.	Annex III
iv.	Annex IV </t>
  </si>
  <si>
    <t>1.5.1c</t>
  </si>
  <si>
    <t>● the International Convention on Oil Pollution Preparedness, Response and Cooperation (OPRC 90 Convention)</t>
  </si>
  <si>
    <t>OPRC Convention</t>
  </si>
  <si>
    <t>1.5.1d</t>
  </si>
  <si>
    <t xml:space="preserve">● the Protocol on Preparedness, Response and Cooperation to pollution Incidents by Hazardous and Noxious Substances, 2000 (2000 OPRC-HNS Protocol) </t>
  </si>
  <si>
    <t>OPRC-HNS Protocol</t>
  </si>
  <si>
    <t>1.5.1e</t>
  </si>
  <si>
    <t>● the 1992 International Convention on Civil Liability for Oil Pollution Damage (CLC Convention)</t>
  </si>
  <si>
    <t>CLC Convention</t>
  </si>
  <si>
    <t>1.5.1f</t>
  </si>
  <si>
    <t>● the 2001 International Convention on Civil Liability for Bunker Oil Pollution Damage (BUNKER Convention)</t>
  </si>
  <si>
    <t>BUNKER Convention</t>
  </si>
  <si>
    <t>1.5.1g</t>
  </si>
  <si>
    <t>● the 1992 International Fund for Compensation for Oil Pollution Damage (FUND 1992)</t>
  </si>
  <si>
    <t>FUND 1992</t>
  </si>
  <si>
    <t>1.5.1h</t>
  </si>
  <si>
    <r>
      <t>● the 2010 Protocol to the International Convention on Liability and Compensation for Damage in Connection with the Carriage of Hazardous and Noxious Substances by Sea, 1996 (The 2010 HNS Protocol).(</t>
    </r>
    <r>
      <rPr>
        <i/>
        <sz val="12"/>
        <color theme="1"/>
        <rFont val="Calibri Light"/>
        <family val="2"/>
        <scheme val="major"/>
      </rPr>
      <t>Still not into force</t>
    </r>
    <r>
      <rPr>
        <sz val="12"/>
        <color theme="1"/>
        <rFont val="Calibri Light"/>
        <family val="2"/>
        <scheme val="major"/>
      </rPr>
      <t>)</t>
    </r>
  </si>
  <si>
    <t>The 2010 HNS Protocol</t>
  </si>
  <si>
    <t>1.6 Implementation</t>
  </si>
  <si>
    <t>1.6.1</t>
  </si>
  <si>
    <t>To undertake the IMO Member State Audit Scheme (IMSAS), using the III Code as the audit standard and following the Framework and Procedures for the IMO Member State Audit Scheme and implemented corrective measures to address identified gaps</t>
  </si>
  <si>
    <t>% of CPs having undertaken the IMSAS and implemented corrective measures to address identified gaps</t>
  </si>
  <si>
    <t>At least 100%</t>
  </si>
  <si>
    <t>1.7 Enforcement</t>
  </si>
  <si>
    <t>1.7.1</t>
  </si>
  <si>
    <t>To set-up a national legal framework (regulations) as a basis for prosecuting discharge offenders for infringements of MARPOL Annex I, II, III and IV</t>
  </si>
  <si>
    <t>% of CPs with legal framework in place</t>
  </si>
  <si>
    <t xml:space="preserve">At least 80% </t>
  </si>
  <si>
    <t>1.7.2</t>
  </si>
  <si>
    <t>To use the common marine oil pollution detection / investigation report</t>
  </si>
  <si>
    <t xml:space="preserve">% of CPs using report </t>
  </si>
  <si>
    <t>1.7.3</t>
  </si>
  <si>
    <t>To apply criteria for a common minimum level of fines for each offense provided for under MARPOL Annex I, II, III and IV (without prejudice to the sovereign right of each State to freely define the level of fines for infringements taking place within its jurisdiction)</t>
  </si>
  <si>
    <t>% of CPs applying common minimum level of fines</t>
  </si>
  <si>
    <t>1.7.4</t>
  </si>
  <si>
    <t>To set-up the modalities of possible creation and operation, including in terms of governance and financing of a regional ”Blue Fund” (Refer to action 1.4.4)</t>
  </si>
  <si>
    <t>Amount collected from fines</t>
  </si>
  <si>
    <t>amount tbc</t>
  </si>
  <si>
    <t>1.7.5</t>
  </si>
  <si>
    <t xml:space="preserve">To improve effectiveness of the Memorandum of Understanding (MoU) on port State Control (PSC) in the Mediterranean region (Mediterranean MoU) and to facilitate cooperation between the Paris MoU and the Mediterranean MoU </t>
  </si>
  <si>
    <t>Number of meetings</t>
  </si>
  <si>
    <t>INFRASTRUCTURE</t>
  </si>
  <si>
    <t xml:space="preserve">1.8 Port Reception Facilities </t>
  </si>
  <si>
    <t>1.8.1</t>
  </si>
  <si>
    <t>To provide adequate reception facilities in Mediterranean ports, enabling their use as soon as they are available at a fee which should be reasonable and should not serve as a disincentive for those ships that use them for disposal of:</t>
  </si>
  <si>
    <t>1.8.1a(i)</t>
  </si>
  <si>
    <t>● oily wastes</t>
  </si>
  <si>
    <t xml:space="preserve">% of major ports having established collection, treatment and disposal procedures for bilge waters, oily residues and dirty ballast waters; and </t>
  </si>
  <si>
    <t>1.8.1a(ii)</t>
  </si>
  <si>
    <t xml:space="preserve">% of major ports with collection, treatment and disposal procedures for bilge waters, oily residues and dirty ballast waters in place </t>
  </si>
  <si>
    <t>1.8.1b(i)</t>
  </si>
  <si>
    <t>● Noxious Liquid Substances (NLS)</t>
  </si>
  <si>
    <t>% of major ports handling NLS having established collection, treatment and disposal procedures for NLS; and</t>
  </si>
  <si>
    <t>1.8.1b(ii)</t>
  </si>
  <si>
    <t>% of major ports with collection, treatment and disposal procedures for NLS in place.</t>
  </si>
  <si>
    <t>1.8.1c(i)</t>
  </si>
  <si>
    <t>● sewage</t>
  </si>
  <si>
    <r>
      <t xml:space="preserve">% of major </t>
    </r>
    <r>
      <rPr>
        <b/>
        <sz val="12"/>
        <color theme="1"/>
        <rFont val="Calibri Light"/>
        <family val="2"/>
        <scheme val="major"/>
      </rPr>
      <t>ports having established collection and treatment procedures for sewage</t>
    </r>
    <r>
      <rPr>
        <sz val="12"/>
        <color theme="1"/>
        <rFont val="Calibri Light"/>
        <family val="2"/>
        <scheme val="major"/>
      </rPr>
      <t>; and</t>
    </r>
  </si>
  <si>
    <t>1.8.1c(ii)</t>
  </si>
  <si>
    <r>
      <t xml:space="preserve">% of major </t>
    </r>
    <r>
      <rPr>
        <b/>
        <sz val="12"/>
        <color theme="1"/>
        <rFont val="Calibri Light"/>
        <family val="2"/>
        <scheme val="major"/>
      </rPr>
      <t>ports with collection and treatment procedures for sewage in place</t>
    </r>
    <r>
      <rPr>
        <sz val="12"/>
        <color theme="1"/>
        <rFont val="Calibri Light"/>
        <family val="2"/>
        <scheme val="major"/>
      </rPr>
      <t>.</t>
    </r>
  </si>
  <si>
    <t xml:space="preserve">1.9 Alternative Energy / New Technologies </t>
  </si>
  <si>
    <t>1.9.1</t>
  </si>
  <si>
    <t>To follow-up on international development on response techniques to alternative fuel spills and provide necessary guidances and capacity building to CPs</t>
  </si>
  <si>
    <t>Development on response techniques shared with CPs</t>
  </si>
  <si>
    <t>Upon approval of relevant documents at IMO</t>
  </si>
  <si>
    <t>1.10 Response Means</t>
  </si>
  <si>
    <t>1.10.1</t>
  </si>
  <si>
    <t>To have and maintain adequate oil and / HNS pollution response capabilities (both in human resources and equipment)</t>
  </si>
  <si>
    <t>1.10.1a</t>
  </si>
  <si>
    <t>● CPs having carried out national assessments on response capacities</t>
  </si>
  <si>
    <t>% of CPs having carried out national assessments on response capacities</t>
  </si>
  <si>
    <t>1.10.1b</t>
  </si>
  <si>
    <t>● CPs having adequate oil pollution response capabilities</t>
  </si>
  <si>
    <t>% of CPs having adequate oil pollution response capabilities</t>
  </si>
  <si>
    <t>1.10.1c</t>
  </si>
  <si>
    <t>● CPs with adequate HNS response capabilities</t>
  </si>
  <si>
    <t>% of CPs with adequate HNS response capabilities</t>
  </si>
  <si>
    <t>1.10.1d</t>
  </si>
  <si>
    <t>● CPs contributing to the pool of equipment</t>
  </si>
  <si>
    <t>% of CPs contributing to the pool of equipment</t>
  </si>
  <si>
    <t>1.10.2</t>
  </si>
  <si>
    <t>To establish a pool of oil and HNS pollution response means at sub-regional and regional level</t>
  </si>
  <si>
    <t>Pool established</t>
  </si>
  <si>
    <t>1.10.3</t>
  </si>
  <si>
    <t>To raise awareness on the EMSA pollution response services available in the Mediterranean.</t>
  </si>
  <si>
    <t>% CPs aware of services</t>
  </si>
  <si>
    <t>1.11 Surveillance / Monitoring Means</t>
  </si>
  <si>
    <t>1.11.1</t>
  </si>
  <si>
    <t>To have and maintain adequate surveillance and monitoring capabilities</t>
  </si>
  <si>
    <t>1.11.1a</t>
  </si>
  <si>
    <t>● CPs with adequate surveillance and monitoring capabilities</t>
  </si>
  <si>
    <t>% of CPs with adequate surveillance and monitoring capabilities</t>
  </si>
  <si>
    <t xml:space="preserve">At least 50% </t>
  </si>
  <si>
    <t>1.11.1b</t>
  </si>
  <si>
    <t>● CPs with access to CleanSeaNet</t>
  </si>
  <si>
    <t>% of CPs with access to CleanSeaNet</t>
  </si>
  <si>
    <t>1.11.2</t>
  </si>
  <si>
    <t>To increase awareness on the Earth Observation services developed and offered by EMSA and on the EMSA RPAS services for surveillance</t>
  </si>
  <si>
    <t>1.11.3</t>
  </si>
  <si>
    <r>
      <t xml:space="preserve">To increase awareness on the AIS based traffic monitoring services offered by EMSA (e.g. </t>
    </r>
    <r>
      <rPr>
        <sz val="12"/>
        <color rgb="FF000000"/>
        <rFont val="Calibri Light"/>
        <family val="2"/>
        <scheme val="major"/>
      </rPr>
      <t>SafeSeaNet Ecosystem Graphical User Interface (</t>
    </r>
    <r>
      <rPr>
        <sz val="12"/>
        <color theme="1"/>
        <rFont val="Calibri Light"/>
        <family val="2"/>
        <scheme val="major"/>
      </rPr>
      <t>SEG) and the regional cooperation entities (e.g. Mediterranean regional AIS server (MAREƩ)).</t>
    </r>
  </si>
  <si>
    <t>1.11.4</t>
  </si>
  <si>
    <t>To set up a common emergency communication system for the whole Mediterranean</t>
  </si>
  <si>
    <t>% of CPs with access to the common system</t>
  </si>
  <si>
    <r>
      <t xml:space="preserve">INFORMATION </t>
    </r>
    <r>
      <rPr>
        <sz val="8"/>
        <color rgb="FF000000"/>
        <rFont val="Calibri Light"/>
        <family val="2"/>
        <scheme val="major"/>
      </rPr>
      <t xml:space="preserve"> </t>
    </r>
    <r>
      <rPr>
        <b/>
        <sz val="8"/>
        <color rgb="FFFFFFFF"/>
        <rFont val="Calibri Light"/>
        <family val="2"/>
        <scheme val="major"/>
      </rPr>
      <t>AND KNOWLEDGE SHARING</t>
    </r>
  </si>
  <si>
    <t xml:space="preserve">1.12 Standards / Guidelines </t>
  </si>
  <si>
    <t>1.12.1</t>
  </si>
  <si>
    <t>To promote, disseminate and revise the existing recommendations, principles and guidelines, to develop new ones aimed at facilitating the implementation of the 2002 Prenvetion and Emergency Protocol, MARPOL (Annex I, Annex II, Annex III, Annex IV), OPRC Convention, OPRC-HNS Protocol, CLC Convention, BUNKER Convention, The 2010 HNS Protocol</t>
  </si>
  <si>
    <t>1.12.1a</t>
  </si>
  <si>
    <t>● Guidelines revised and/or updated</t>
  </si>
  <si>
    <t>Number of Guidelines revised and/or updated</t>
  </si>
  <si>
    <t>To be defined through the MTWG</t>
  </si>
  <si>
    <t>1.12.1b</t>
  </si>
  <si>
    <t>● Guidelines downloaded</t>
  </si>
  <si>
    <t>Number of downloads of Guidelines per year</t>
  </si>
  <si>
    <t>1.12.2</t>
  </si>
  <si>
    <t xml:space="preserve">To consider regional host nation support guidelines (alternatively a dedicated chapter could be included in the the Mediterranean Guide on Cooperation and Mutual Assistance) </t>
  </si>
  <si>
    <t>Date guidelines developed / dedicated chapter is included</t>
  </si>
  <si>
    <t>1.12.3</t>
  </si>
  <si>
    <t>To apply existing and new guidelines in particular:</t>
  </si>
  <si>
    <t xml:space="preserve">% of CPs having applied these guidelines </t>
  </si>
  <si>
    <t>1.12.3a</t>
  </si>
  <si>
    <t>● Guide for Combating Accidental Marine Pollution in the Mediterranean Sea. (REMPEC, 2000)</t>
  </si>
  <si>
    <t>1.12.3b</t>
  </si>
  <si>
    <t>● Guidelines for the use of dispersants for combating oil pollution at sea in the Mediterranean region (REMPEC, 2011)</t>
  </si>
  <si>
    <t>1.12.3c</t>
  </si>
  <si>
    <t>● Mediterranean Oiled Shoreline Assessment Guidelines (REMPEC, 2009)</t>
  </si>
  <si>
    <t>1.12.3d</t>
  </si>
  <si>
    <t>● Mediterranean Oil Spill Waste Management Guidelines (REMPEC, 2012)</t>
  </si>
  <si>
    <t>1.12.3e</t>
  </si>
  <si>
    <t>● The significance of a material safety data sheet (REMPEC, 2001)</t>
  </si>
  <si>
    <t>1.12.3f</t>
  </si>
  <si>
    <t>● Personal protective equipment and monitoring devices for maritime chemical emergencies (REMPEC, 2003)</t>
  </si>
  <si>
    <t>1.12.3g</t>
  </si>
  <si>
    <t>● Theory and practice of foams in chemical spill response (REMPEC, 1992)</t>
  </si>
  <si>
    <t>1.12.3h</t>
  </si>
  <si>
    <t>● Risks of gaseous releases resulting from maritime incidents (REMPEC, 2018)</t>
  </si>
  <si>
    <t>1.12.3i</t>
  </si>
  <si>
    <t>● Practical Guide for Marine Chemical Spills (REMPEC, 2000)</t>
  </si>
  <si>
    <t>1.12.3j</t>
  </si>
  <si>
    <t>● Mediterranean Guide on Cooperation and Mutual Assistance in Responding to Marine Pollution Incidents (REMPEC, 2018)</t>
  </si>
  <si>
    <t>1.12.3k</t>
  </si>
  <si>
    <t>● Oiled Shoreline Assessment Manual (POSOW,2013)</t>
  </si>
  <si>
    <t>1.12.3l</t>
  </si>
  <si>
    <t>● Oiled Shoreline Cleanup Manual (POSOW, 2013)</t>
  </si>
  <si>
    <t>1.12.3m</t>
  </si>
  <si>
    <t>● Oil Spill Volunteer Management Manual (POSOW, 2013)</t>
  </si>
  <si>
    <t>1.12.3n</t>
  </si>
  <si>
    <t>● Oiled Wildlife Response Manual (POSOW, 2013)</t>
  </si>
  <si>
    <t>1.12.3o</t>
  </si>
  <si>
    <t>● Oil Spill Waste Management Manual (POSOW,2016)</t>
  </si>
  <si>
    <t>1.12.3p</t>
  </si>
  <si>
    <t>● Fishermen's Support in Oil Spill response Manual (POSOW, 2016)</t>
  </si>
  <si>
    <t>1.12.3q</t>
  </si>
  <si>
    <t>● HNS Response Manual (2021) adopted at the next meeting of focal point of REMPEC</t>
  </si>
  <si>
    <t>1.12.3r</t>
  </si>
  <si>
    <t>● Manual on oil spill risk evaluation and assessment of response preparedness (2010 edition)</t>
  </si>
  <si>
    <t>1.12.3s</t>
  </si>
  <si>
    <t>● IMO/UNEP Guidance Manual on the assessment and restoration of environmental damage following marine oil spills (2009 edition)</t>
  </si>
  <si>
    <t>1.12.3t</t>
  </si>
  <si>
    <t>● Guidance document on the implementation of an incident management system (IMS) (2012 edition)</t>
  </si>
  <si>
    <t>1.12.3u</t>
  </si>
  <si>
    <t>● Guidance on the safe operation of oil pollution combating equipment (2017)</t>
  </si>
  <si>
    <t>1.12.3v</t>
  </si>
  <si>
    <t>● Guideline for oil spill response in fast currents (2013 edition)</t>
  </si>
  <si>
    <t>1.12.3w</t>
  </si>
  <si>
    <t>● Bioremediation in marine oil spills (2004 edition)</t>
  </si>
  <si>
    <t>1.12.3x</t>
  </si>
  <si>
    <t>● Guidelines for the development of shipboard marine pollution emergency plans (2010 edition)</t>
  </si>
  <si>
    <t>1.12.3y</t>
  </si>
  <si>
    <t>● IMO/FAO Guidance on managing seafood safety during and after oil spills (2002 edition)</t>
  </si>
  <si>
    <t>1.12.3z</t>
  </si>
  <si>
    <t>● Manual on chemical pollution:
Section 1 – Problem Assessment and Response Arrangements (1999 edition)
Section 2 – Search and Recovery of Packaged Goods lost at Sea (2007 edition)</t>
  </si>
  <si>
    <t>1.12.3aa</t>
  </si>
  <si>
    <t>● Field guide for oil spill response in Tropical waters (1997 edition)</t>
  </si>
  <si>
    <t>1.12.3bb</t>
  </si>
  <si>
    <t>● Guide on the implementation of the OPRC convention and OPRC-HNS Protocol (2020 edition)</t>
  </si>
  <si>
    <t>1.12.3cc</t>
  </si>
  <si>
    <t>● Bonn Agreement Helcom REMPEC Marine HNS Response Manual (2021)</t>
  </si>
  <si>
    <t>1.12.3dd</t>
  </si>
  <si>
    <t xml:space="preserve">● Other relevant guidelines as made available, alongside any relevant documents produced, including lessons learnt from accident experience.   </t>
  </si>
  <si>
    <t xml:space="preserve">1.13 Decision Making Tools </t>
  </si>
  <si>
    <t>1.13.1a</t>
  </si>
  <si>
    <t>1.13.1 To improve the quality, speed and effectiveness of decision-making process through the maintenance, update, upgrade, development and inter-connection of technical and decision support tools, including: 
a)	Barcelona Convention Reporting System (BCRS) 
b)	REMPEC Country Profile
c)	MENELAS Information system
d)	The Maritime Integrated Decision Support Information System on Transport of Chemical Substances (MIDSIS-TROCS) 
e)	The Mediterranean Integrated Geographical Information System on Marine Pollution Risk Assessment and Response (MEDGIS-MAR)
f)	Mediterranean Oil Spill Waste Management Decision Support Tool (Waste Management)
g)	Common Emergency and Information System (CECIS)
h)	EU SafeSeaNet, the vessel traffic monitoring and information system covering the waters in and around EU 
i)	Data and images from Earth Observation satellites (CleanSeaNet and Copernicus services)
j)	THETIS-MeD
k)	Mediterranean AIS experts working group (MAREΣ)
l)	Global Integrated Shipping Information System (GISIS)</t>
  </si>
  <si>
    <t>Number of decision support tool maintained, updated and upgraded</t>
  </si>
  <si>
    <t>1.13.1b</t>
  </si>
  <si>
    <t xml:space="preserve">To improve the quality, speed and effectiveness of decision-making process through the maintenance, update, upgrade, development and inter-connection of technical and decision support tools (as above)  </t>
  </si>
  <si>
    <t>Number decision support tool developed</t>
  </si>
  <si>
    <t xml:space="preserve">To be defined </t>
  </si>
  <si>
    <t>1.13.2</t>
  </si>
  <si>
    <t>To update country specific information on existing and new decision support tool notably the BCRS, REMPEC Country Profile, MENELAS Information system, MEDGIS-MAR, Waste Management and CECIS.</t>
  </si>
  <si>
    <t>1.13.2a</t>
  </si>
  <si>
    <t>● CPs having updated national information for each decision support tool</t>
  </si>
  <si>
    <t>% of CPs having updated national information for each decision support tool</t>
  </si>
  <si>
    <t>1.13.2b</t>
  </si>
  <si>
    <t>● CPs using each decision support tool</t>
  </si>
  <si>
    <t>% of CPs using each decision support tool</t>
  </si>
  <si>
    <t>1.14 Monitoring and Reporting Obligations</t>
  </si>
  <si>
    <t>1.13.3</t>
  </si>
  <si>
    <t>To establish a system of notification to a vessel’s next port of call of the status of its on board retention of bilge waters, oily wastes, HNS residues, sewage, garbage, ozone-depleting substances and exhaust gas cleaning residues;</t>
  </si>
  <si>
    <t>Date of establishment</t>
  </si>
  <si>
    <t>1.14.1</t>
  </si>
  <si>
    <t xml:space="preserve">To ensure compliance with reporting obligations under the Barcelona Convention and the 2002 Prevention and Emergency Protocol by reporting measures undertaken through the BCRS and inter-linked reporting databases, such as the IMAP and MEDGIS-MAR, notably: </t>
  </si>
  <si>
    <t>% of CPs having reported measure on the BCRS</t>
  </si>
  <si>
    <t>1.14.1a</t>
  </si>
  <si>
    <t>● All incidents;</t>
  </si>
  <si>
    <t>1.14.1b</t>
  </si>
  <si>
    <t>● The presence, characteristics and extent of spillages of oil and HNS;</t>
  </si>
  <si>
    <t>1.14.1c</t>
  </si>
  <si>
    <t>● Immediately inform all CPs likely to be affected by the incident;</t>
  </si>
  <si>
    <t>1.14.1d</t>
  </si>
  <si>
    <t xml:space="preserve">● Continue to observe the situation for as long as possible; </t>
  </si>
  <si>
    <t>1.14.1e</t>
  </si>
  <si>
    <t>● POLREP (POLWARN, POLINE and POLFAC); and</t>
  </si>
  <si>
    <t>1.14.1f</t>
  </si>
  <si>
    <t>● Information on illicit discharges on the MEDGIS-MAR</t>
  </si>
  <si>
    <t>1.14.2</t>
  </si>
  <si>
    <t>To comply with IMO reporting requirement (SOLAS, MARPOL, OPRC-90 &amp; OPRC-HNS Prot) notably:</t>
  </si>
  <si>
    <t>% of CPs being compliant with IMO GISIS and other reporting requirements</t>
  </si>
  <si>
    <t>1.14.2a</t>
  </si>
  <si>
    <t>● Mandatory reporting system under MARPOL (MEPC/Circ.318)</t>
  </si>
  <si>
    <t>1.14.2b</t>
  </si>
  <si>
    <t>● Condition Assessment Scheme</t>
  </si>
  <si>
    <t>1.14.2c</t>
  </si>
  <si>
    <t>● Pollution Prevention Equipment</t>
  </si>
  <si>
    <t>1.14.2d</t>
  </si>
  <si>
    <t>● Contact Points</t>
  </si>
  <si>
    <t>1.14.2e</t>
  </si>
  <si>
    <t>● Marine Casualty and Incidents</t>
  </si>
  <si>
    <t>1.14.2f</t>
  </si>
  <si>
    <t>● Port States Control</t>
  </si>
  <si>
    <t>1.14.2g</t>
  </si>
  <si>
    <t>● Information on assistance that may be made available to other States; and</t>
  </si>
  <si>
    <t>1.14.2h</t>
  </si>
  <si>
    <t>● Copies of bilateral or multilateral agreements.</t>
  </si>
  <si>
    <t>1.14.3</t>
  </si>
  <si>
    <t>To update MEDGIS-MAR with national inventory of response equipment</t>
  </si>
  <si>
    <t>% of CPs having shared their equipment</t>
  </si>
  <si>
    <t>1.14.4</t>
  </si>
  <si>
    <t>To further streamline reporting procedures</t>
  </si>
  <si>
    <t>Number of reporting systems</t>
  </si>
  <si>
    <t>1.15 Research and Development</t>
  </si>
  <si>
    <t>1.15.1</t>
  </si>
  <si>
    <t>To provide assistance to regional institutions and industry in identifying fields of research in which there is a need for enhancement of the state-of-the-art of marine pollution prevention, preparedness and response technologies and techniques.</t>
  </si>
  <si>
    <t>% of CPs having shared the results of their research</t>
  </si>
  <si>
    <t>1.15.2</t>
  </si>
  <si>
    <t>To provide assistance and encourage scientific and technical institutions, as well as industry, to actively participate in research and development activities and programmes related to accidental marine pollution prevention, preparedness and response, and to share systematically the results of their research to all Mediterranean Coastal States</t>
  </si>
  <si>
    <t>% of CPs having share the results of their research</t>
  </si>
  <si>
    <t>CSO 2 - PROMOTE AND SUPPORT THE DEVELOPMENT AND IMPLEMENTATION OF INNOVATIVE GLOBAL SOLUTIONS TO MITIGATE AND RESPOND TO CLIMATE CHANGE</t>
  </si>
  <si>
    <t>2.1 Networks</t>
  </si>
  <si>
    <t>2.1.1</t>
  </si>
  <si>
    <t>To activily participate in existing global and regional working groups established to reduce GHG emissions from ships notably the IMO Working Group on Reduction of GHG Emissions from Ships, and Global Network of Maritime Technology Cooperation Centres (MTCC) and Regional Seas Programmes (HELCOM, OSPAR, Bonn Agreement)</t>
  </si>
  <si>
    <t>% of CPs participating in existing global and regional working groups</t>
  </si>
  <si>
    <t>At least 50%</t>
  </si>
  <si>
    <t>2.2 Capacity Building / Technical Cooperation</t>
  </si>
  <si>
    <t>2.2.1</t>
  </si>
  <si>
    <t>To increase as much as practical, the level of knowledge in the field of reduction of GHG emissions from ships by providing technical assistance and capacity building activities addressing:</t>
  </si>
  <si>
    <t>% of CP PSCOs trained for Annex VI</t>
  </si>
  <si>
    <t>By 2030 PSCOs from all CPs to be trained for MARPOL Annex VI.</t>
  </si>
  <si>
    <t>2.2.1a</t>
  </si>
  <si>
    <t>● Rapid assessment of ship emissions in the national context</t>
  </si>
  <si>
    <t>Number of newly trained personnel per subject</t>
  </si>
  <si>
    <t>2 newly trained personnel per country per training subject</t>
  </si>
  <si>
    <t>2.2.2b</t>
  </si>
  <si>
    <t>● Incorporation of MARPOL Annex VI into national law</t>
  </si>
  <si>
    <t>2.2.3c</t>
  </si>
  <si>
    <t>● Development of a national ship emissions reduction strategy</t>
  </si>
  <si>
    <t>2.2.4d</t>
  </si>
  <si>
    <t>● Assessment of port emissions</t>
  </si>
  <si>
    <t>2.2.5e</t>
  </si>
  <si>
    <t>● Development of port emissions reduction strategies</t>
  </si>
  <si>
    <t>2.2.6f</t>
  </si>
  <si>
    <t>● Investigation of appropriate control measures (abatement technologies) to reduce black carbon emissions from international shipping</t>
  </si>
  <si>
    <t>2.2.7g</t>
  </si>
  <si>
    <t>● IMO Train the Trainer (TTT) Course on Energy Efficient Ship Operation</t>
  </si>
  <si>
    <t>2.2.8h</t>
  </si>
  <si>
    <t>● IMO Energy Efficient Operation of Ships Model Course 4.05</t>
  </si>
  <si>
    <t>2.2.9i</t>
  </si>
  <si>
    <t>● Other relevant Training programmes on GHG emissions, Energy Efficiency Design Index (EEDI), Ship Energy Efficiency Management Plan (SEEMP);</t>
  </si>
  <si>
    <t>2.2.10j</t>
  </si>
  <si>
    <t>● Flag States Implementation (FSI) andPSC (Med MoU &amp; Paris MoU)</t>
  </si>
  <si>
    <t>2.2.11k</t>
  </si>
  <si>
    <t>● EU MRV Regulation (Regulation 2015/757 of the European Parliament and of the Council) on the monitoring, reporting and verification of carbon dioxide emissions from maritime transport</t>
  </si>
  <si>
    <t>2.2.12l</t>
  </si>
  <si>
    <r>
      <t>● Reporting requirements to THETIS MRV, enabling companies responsible for the operation of large ships using EU ports to report their CO</t>
    </r>
    <r>
      <rPr>
        <vertAlign val="subscript"/>
        <sz val="12"/>
        <color theme="1"/>
        <rFont val="Calibri Light"/>
        <family val="2"/>
        <scheme val="major"/>
      </rPr>
      <t>2</t>
    </r>
    <r>
      <rPr>
        <sz val="12"/>
        <color theme="1"/>
        <rFont val="Calibri Light"/>
        <family val="2"/>
        <scheme val="major"/>
      </rPr>
      <t xml:space="preserve"> emissions under the Regulation (EU) 2015/757 on Monitoring, Reporting and Verification of CO</t>
    </r>
    <r>
      <rPr>
        <vertAlign val="subscript"/>
        <sz val="12"/>
        <color theme="1"/>
        <rFont val="Calibri Light"/>
        <family val="2"/>
        <scheme val="major"/>
      </rPr>
      <t>2</t>
    </r>
    <r>
      <rPr>
        <sz val="12"/>
        <color theme="1"/>
        <rFont val="Calibri Light"/>
        <family val="2"/>
        <scheme val="major"/>
      </rPr>
      <t xml:space="preserve"> from marine transport.</t>
    </r>
  </si>
  <si>
    <t>2.2.2</t>
  </si>
  <si>
    <t>To promote technologies and operations to improve energy efficiency in the maritime sector building on the experience of Maritime Technologies Cooperation Centres (MTCCs)</t>
  </si>
  <si>
    <t>% of CPs aware of new technologies and operations</t>
  </si>
  <si>
    <t>2.2.3</t>
  </si>
  <si>
    <t>To use the provision of services, in support of the Transposition, Implementation, and Enforcement following the Ratification of International Conventions, offered under the SAFEMED project.</t>
  </si>
  <si>
    <t>% CPs making use of such services</t>
  </si>
  <si>
    <t>2.2.4</t>
  </si>
  <si>
    <t>To contribute to the possible establishment of externally funded major projects under the auspices of IMO in support of the Initial IMO Strategy on Reduction of GHG Emissions from Ships, such as the on-going IMO-Norway GreenVoyage2050 Project, and their subsequent implementation in the Mediterranean, as appropriate</t>
  </si>
  <si>
    <t>Number of CPs contributing</t>
  </si>
  <si>
    <t>At least 2</t>
  </si>
  <si>
    <t xml:space="preserve">2.3 Operations </t>
  </si>
  <si>
    <t>2.3.1</t>
  </si>
  <si>
    <t>To organise campaigns to monitor ship emissions</t>
  </si>
  <si>
    <t>Number of campaigns</t>
  </si>
  <si>
    <t xml:space="preserve">2.4 Governance </t>
  </si>
  <si>
    <t>2.4.1</t>
  </si>
  <si>
    <t>To support the implementation of the ‘Initial IMO Strategy on Reduction of GHG Emissions from Ships’ (Res. MEPC.304(72))</t>
  </si>
  <si>
    <t>% of CP implementing the Initial IMO Strategy on Reduction of GHG Emissions from Ships</t>
  </si>
  <si>
    <t>2.4.2</t>
  </si>
  <si>
    <t xml:space="preserve">To include enforcement of MARPOL Annex VI, in the context of the setting up of the modalities of possible creation and operation, including in terms of governance and financing of a regional ”Blue Fund” </t>
  </si>
  <si>
    <t>Modalities of possible creation and operation, including in terms of governance and financing of a regional ”Blue Fund”</t>
  </si>
  <si>
    <t>Adopted</t>
  </si>
  <si>
    <t>2.5 Ratification / Transposition</t>
  </si>
  <si>
    <t>2.5.1</t>
  </si>
  <si>
    <t>To ratify and implement MARPOL Annex VI, to ensure its transposition into national law, and to cooperate to ensure full compliance with its provisions</t>
  </si>
  <si>
    <t xml:space="preserve">% of CPs having ratified,
transposed and enforcing:
MARPOL Annex VI </t>
  </si>
  <si>
    <t>2.6 Implementation</t>
  </si>
  <si>
    <t>2.6.1</t>
  </si>
  <si>
    <t>2.6.1a</t>
  </si>
  <si>
    <t>● CPs having undertaken the IMSAS and implemented corrective measures to address identified gaps</t>
  </si>
  <si>
    <t>2.6.1b</t>
  </si>
  <si>
    <t xml:space="preserve">● Ships adhering to MARPOL Annex VI requirements </t>
  </si>
  <si>
    <t xml:space="preserve">% of ships adhering to MARPOL Annex VI requirements </t>
  </si>
  <si>
    <t>2.6.1c</t>
  </si>
  <si>
    <t xml:space="preserve">● CPs’ administrations being effective in carrying out all their responsibilities and obligations under MARPOL Annex VI </t>
  </si>
  <si>
    <t xml:space="preserve">% of CPs’ administrations being effective in carrying out all their responsibilities and obligations under MARPOL Annex VI </t>
  </si>
  <si>
    <t>2.6.2</t>
  </si>
  <si>
    <r>
      <t>To comply with the mandatory technical and operational requirements which apply to ships of 400 GT and above, i.e. the EEDI, applicable to new ships, which sets a minimum energy efficiency level for the work undertaken (e.g. CO</t>
    </r>
    <r>
      <rPr>
        <vertAlign val="subscript"/>
        <sz val="12"/>
        <color theme="1"/>
        <rFont val="Calibri Light"/>
        <family val="2"/>
        <scheme val="major"/>
      </rPr>
      <t>2</t>
    </r>
    <r>
      <rPr>
        <sz val="12"/>
        <color theme="1"/>
        <rFont val="Calibri Light"/>
        <family val="2"/>
        <scheme val="major"/>
      </rPr>
      <t xml:space="preserve"> emissions per tonne-mile) for different ship types and sizes, and the SEEMP, applicable to all ships</t>
    </r>
  </si>
  <si>
    <t>% of ships transiting the Mediterranean region constructed in 2025 to be at least 30% more energy efficient than those constructed in 2014</t>
  </si>
  <si>
    <t>2.7 Enforcement</t>
  </si>
  <si>
    <t>2.7.1</t>
  </si>
  <si>
    <t>To define appropriate technical assistance, guidance and knowledge required for setting up national legal framework (regulations) for prosecuting offenders for infringements of MARPOL Annex VI, through MENELAS</t>
  </si>
  <si>
    <t>% of CPs contributing to the definition of appropriate technical assistance, guidance and knowledge required</t>
  </si>
  <si>
    <t>2.7.2</t>
  </si>
  <si>
    <t xml:space="preserve">To set-up a national legal framework (regulations) as a basis for prosecuting offenders for infringements of MARPOL Annex VI </t>
  </si>
  <si>
    <t xml:space="preserve">2.8 Port Reception Facilities </t>
  </si>
  <si>
    <t>2.8.1</t>
  </si>
  <si>
    <t>To provide adequate reception facilities in Mediterranean ports, enabling their use as soon as they are available at a fee which should be reasonable and should not serve as a disincentive for those ships that use them for disposal of ozone-depleting substances and exhaust gas cleaning residues</t>
  </si>
  <si>
    <t>2.8.1a</t>
  </si>
  <si>
    <t>● major ports having established collection and treatment procedures for ozone-depleting substances and exhaust cleaning residues</t>
  </si>
  <si>
    <t>% of major ports having established collection and treatment procedures for ozone-depleting substances and exhaust cleaning residues</t>
  </si>
  <si>
    <t>2.8.1b</t>
  </si>
  <si>
    <t>● major port with collection and treatment procedures for such substances and residues in place</t>
  </si>
  <si>
    <t>% of major port with collection and treatment procedures for such substances and residues in place</t>
  </si>
  <si>
    <t>2.9 Alternative Energy / New Technology</t>
  </si>
  <si>
    <t>2.9.1</t>
  </si>
  <si>
    <t>To promote the use of zero emission fuels and introduced related facilities</t>
  </si>
  <si>
    <t>% availability of adequate facilities in the Mediterranean region</t>
  </si>
  <si>
    <t>2.9.2</t>
  </si>
  <si>
    <t>To promote a zero-emissions berth standard</t>
  </si>
  <si>
    <t xml:space="preserve">% of CPs with zero emissions berth standard in place </t>
  </si>
  <si>
    <t>2.9.3</t>
  </si>
  <si>
    <t xml:space="preserve">To provide adequate onshore power supplies </t>
  </si>
  <si>
    <t>% of CPs having onshore electrical power supply in place.</t>
  </si>
  <si>
    <t>2.10 Response Means</t>
  </si>
  <si>
    <t>N/A</t>
  </si>
  <si>
    <t>2.11 Surveillance / Monitoring Means</t>
  </si>
  <si>
    <t>2.11.1</t>
  </si>
  <si>
    <t>To have and maintain adequate surveillance and monitoring capabilities, including, if possible, access to the Remotely Piloted Aircraft System Services (RPAS)</t>
  </si>
  <si>
    <t>% of CPs having surveillance and monitoring capabilities</t>
  </si>
  <si>
    <t>INFORMATION AND KNOWLEDGE SHARING</t>
  </si>
  <si>
    <t xml:space="preserve">2.12 Standards / Guidelines </t>
  </si>
  <si>
    <t>2.12.1</t>
  </si>
  <si>
    <t>To promote, disseminate and revise the existing recommendations, principles and guidelines, to develop new ones aimed at facilitating the implementation of MARPOL Annex VI</t>
  </si>
  <si>
    <t xml:space="preserve">% of CPs having downloaded/been provided with such guidelines </t>
  </si>
  <si>
    <t>2.12.2</t>
  </si>
  <si>
    <t>2.12.2a</t>
  </si>
  <si>
    <t>● GloMEEP Ship emissions toolkit guide no.1: Rapid assessment of ship emissions in the national context</t>
  </si>
  <si>
    <t>● GloMEEP Ship emissions toolkit guide no.2: Incorporation of MARPOL Annex VI into national law</t>
  </si>
  <si>
    <t>● GloMEEP Ship emissions toolkit guide no.3: Development of a national ship emissions reduction strategy</t>
  </si>
  <si>
    <t>● GloMEEP Port emissions toolkit guide no.1: Assessment of port emissions</t>
  </si>
  <si>
    <t>2.12.2e</t>
  </si>
  <si>
    <t>● GloMEEP Port emissions toolkit guide no.2: Development of port emissions reduction strategies</t>
  </si>
  <si>
    <t>2.12.2f</t>
  </si>
  <si>
    <t>● 2014 Guidelines on the method of calculation of the attained Energy Efficiency Design Index (EEDI) for new ships, as amended (resolution MEPC.245(66));</t>
  </si>
  <si>
    <t>2.12.2g</t>
  </si>
  <si>
    <t>● 2016 Guidelines for the development of a Ship Energy Efficiency Management Plan (SEEMP) (resolution MEPC.282(70));</t>
  </si>
  <si>
    <t>2.12.2h</t>
  </si>
  <si>
    <t xml:space="preserve">● 2014 Guidelines on survey and certification of the Energy Efficiency Design Index (EEDI), as amended (resolution MEPC.254(67)); </t>
  </si>
  <si>
    <t>2.12.2i</t>
  </si>
  <si>
    <t>● 2013 Guidelines for calculation of reference lines for use with the Energy Efficiency Design Index (EEDI) (resolution MEPC.231(65));</t>
  </si>
  <si>
    <t>2.12.2j</t>
  </si>
  <si>
    <t>● 2018 Guidelines on the Method of Calculation of the Attained Energy Efficiency Design Index (EEDI) for new Ships (MEPC.308(73);</t>
  </si>
  <si>
    <t>2.12.3</t>
  </si>
  <si>
    <t>To develop guidelines for alternative energy applications</t>
  </si>
  <si>
    <t>Guidelines developed</t>
  </si>
  <si>
    <t>2.13 Decision Making Tools</t>
  </si>
  <si>
    <t>2.13.1a</t>
  </si>
  <si>
    <t>Increase awareness of any decision-support tools available to CPs and industry in particular those developed within the GloMEEP and the “Capacity Building for Climate Mitigation in the Maritime Shipping Industry – The Global MTCC Network (GMN)” projects</t>
  </si>
  <si>
    <t>% of CPs being provided access to such tool</t>
  </si>
  <si>
    <t>2.13.1b</t>
  </si>
  <si>
    <t>2.13.2</t>
  </si>
  <si>
    <t>To establish a system of notification to a vessel’s next port of call of the status of its on board retention of ozone-depleting substances and exhaust gas cleaning residues;</t>
  </si>
  <si>
    <t>2.14 Monitoring and Reporting Obligations</t>
  </si>
  <si>
    <t>2.14.1</t>
  </si>
  <si>
    <t>To comply with the mandatory reporting obligations under MARPOL Annex VI, Regulation 22, taking into consideration the guidance notes as set out in MEPC.320(74), MEPC.282(70), MEPC.292(71), MEPC.293(71),</t>
  </si>
  <si>
    <t>% of CPs to have complied with the mandatory reporting obligations</t>
  </si>
  <si>
    <t>2.15 Research and Development</t>
  </si>
  <si>
    <t>2.15.1</t>
  </si>
  <si>
    <t>To support research and development to improve energy efficiency of international shipping</t>
  </si>
  <si>
    <t>% of CPs participating in research and development activities</t>
  </si>
  <si>
    <t>2.15.2</t>
  </si>
  <si>
    <t>To provide assistance to regional institutions and industry in identifying fields of research in which there is a need to improve energy efficiency of international shipping</t>
  </si>
  <si>
    <t>2.15.3</t>
  </si>
  <si>
    <t>To encourage scientific and technical institutions, as well as the industry, to actively participate in research and development activities and programmes related to energy efficiency of international shipping, and to share systematically the results of their research to all Mediterranean Coastal States</t>
  </si>
  <si>
    <t>2.15.4</t>
  </si>
  <si>
    <t>To promote, disseminate relevant studies on energy efficiency of international shipping, notably:
a)	Study of emission control and energy efficiency measures for ships in the port area
b)	Study of emission control and energy efficiency measures for ships in the port area
c)	Study on the optimization of energy consumption as part of implementation of a ship energy efficiency management plan (SEEMP)
d)	Studies on the feasibility and use of zero emission fuels (such as green hydrogen and green ammonia) for shipping
e)	Investigation of appropriate control measures (abatement technologies) to reduce black carbon emissions from international shipping
f)	Third IMO Greenhouse gas study 2014
g)	Fourth IMO Greenhouse gas study 2020</t>
  </si>
  <si>
    <t xml:space="preserve">% of CPs aware of such studies </t>
  </si>
  <si>
    <t>2.15.5</t>
  </si>
  <si>
    <t>Assess the contribution of the shipping industry to sea acidification</t>
  </si>
  <si>
    <t>Number of reports prepared on sea acidification</t>
  </si>
  <si>
    <t>1 report prepared</t>
  </si>
  <si>
    <t>CSO 3 - REDUCE AND MONITOR AIR EMISSIONS FROM SHIPS TO A LEVEL THAT IS NOT HARMFUL TO THE MARINE ENVIRONMENT, OR THE HEALTH OF THE COASTAL POPULATION OF THE MEDITERRANEAN</t>
  </si>
  <si>
    <t>3.1 Networks</t>
  </si>
  <si>
    <t>3.1.1</t>
  </si>
  <si>
    <t>To activily participate in existing global and regional working groups established to reduce SOx and NOx emissions from ships notably the SOx/NOx Technical Committees of Experts, MENELAS, IMO Working Group on Reduction of GHG Emissions from Ships, and Global Network of Maritime Technology Cooperation Centres (MTCC) and Regional Seas Programmes (HELCOM, OSPAR, Bonn Agreement)</t>
  </si>
  <si>
    <t>3.2 Capacity Building / Technical Cooperation</t>
  </si>
  <si>
    <t>3.2.1</t>
  </si>
  <si>
    <t xml:space="preserve">To increase as much as practical, the level of knowledge in the field of SOx and NOx emission control area requirements under MARPOL Annex VI by providing technical assistance and capacity building activities </t>
  </si>
  <si>
    <t>% of personnel trained</t>
  </si>
  <si>
    <t>3.2.2</t>
  </si>
  <si>
    <t xml:space="preserve">To increase as much as practical, the level of knowledge in the field of SOx requirements under Directive (EU) 2016/802 relating to a reduction in the sulphur content of certain liquid fuels and tools and the relevant services developed by EMSA (THETIS-EU / RPAS) for its implementation </t>
  </si>
  <si>
    <t>Number of CPs updated with such information</t>
  </si>
  <si>
    <t>3.2.3</t>
  </si>
  <si>
    <t>To increase awareness on and use of, if needed, the services made available by EMSA in support of the Transposition, Implementation, and Enforcement following the Ratification of International Conventions under the SAFEMED project</t>
  </si>
  <si>
    <t>Number of CPs aware of such information</t>
  </si>
  <si>
    <t>3.2.4</t>
  </si>
  <si>
    <t>To increase awareness on and use of, if needed, the services made available by EMSA with the aim to extend cooperation in the area of Directive 2002/59/EC – VTMIS  (as amended)</t>
  </si>
  <si>
    <t xml:space="preserve">Number of CPs aware of these services </t>
  </si>
  <si>
    <t>3.2.5</t>
  </si>
  <si>
    <t>To increase awareness / knowledge on sea acidification and its impact on marine ecosystems.</t>
  </si>
  <si>
    <t>Circulation of report(s) on the impact of sea acidification</t>
  </si>
  <si>
    <t xml:space="preserve">At least 1 report circulated to CPs  </t>
  </si>
  <si>
    <t>3.3 Operations</t>
  </si>
  <si>
    <t>3.3.1</t>
  </si>
  <si>
    <t>3.3.2</t>
  </si>
  <si>
    <t xml:space="preserve">3.4 Governance </t>
  </si>
  <si>
    <t>3.4.1</t>
  </si>
  <si>
    <t>To support the implementation of ‘Decision IG. 24/8 on the Road Map for a Proposal for the Possible Designation of the Mediterranean Sea, as a whole, as an Emission Control Area for Sulphur Oxides Pursuant to MARPOL Annex VI, within the Framework of the Barcelona Convention’.</t>
  </si>
  <si>
    <t>Status of implementation of Decision IG. 24/8</t>
  </si>
  <si>
    <t>100% implemented</t>
  </si>
  <si>
    <t>3.4.2</t>
  </si>
  <si>
    <t>To agree upon and implement a Road Map for a Proposal for the Possible Designation of the Mediterranean Sea, as a whole, as an Emission Control Area for Nitrogen Oxides Pursuant to MARPOL Annex VI, within the Framework of the Barcelona Convention’.</t>
  </si>
  <si>
    <t>Roadmap submitted</t>
  </si>
  <si>
    <t>To be defined</t>
  </si>
  <si>
    <t>3.4.3</t>
  </si>
  <si>
    <t>To include enforcement of MARPOL Annex VI, in the context of the setting up of the modalities of possible creation and operation, including in terms of governance and financing of a regional ”Blue Fund”</t>
  </si>
  <si>
    <t>3.5 Ratification / Transposition</t>
  </si>
  <si>
    <t>3.5.1</t>
  </si>
  <si>
    <t>To ratify and implement MARPOL Annex VI,  to ensure its transposition into national law, and to cooperate to ensure full compliance with its provisions</t>
  </si>
  <si>
    <t>% of CPs having ratified, transposed and enforcing MARPOL Annex VI</t>
  </si>
  <si>
    <t>3.6 Implementation</t>
  </si>
  <si>
    <t>3.6.1</t>
  </si>
  <si>
    <t>3.6.1a</t>
  </si>
  <si>
    <t>● Undertake the IMSAS and implemented corrective measures to address identified gaps</t>
  </si>
  <si>
    <t>3.6.1b</t>
  </si>
  <si>
    <t>3.6.1c</t>
  </si>
  <si>
    <t>● CPs’ administrations being effective in carrying out all their responsibilities and obligations under MARPOL Annex VI</t>
  </si>
  <si>
    <t>% of CPs’ administrations being effective in carrying out all their responsibilities and obligations under MARPOL Annex VI</t>
  </si>
  <si>
    <t>3.7 Enforcement</t>
  </si>
  <si>
    <t>3.7.1</t>
  </si>
  <si>
    <t xml:space="preserve">To set-up a national legal framework (regulations) as a basis for prosecuting discharge offenders for infringements of the MARPOL Annex VI  </t>
  </si>
  <si>
    <t>3.8 Port Reception Facilities</t>
  </si>
  <si>
    <t>3.8.1</t>
  </si>
  <si>
    <t>To provide adequate reception facilities in Mediterranean ports, enabling their use as soon as they are available at a fee which should be reasonable and should not serve as a disincentive for those ships who use them for disposal of scrubbers’ residues.</t>
  </si>
  <si>
    <t>% of major ports having the required PRF for scrubber waste in place</t>
  </si>
  <si>
    <t xml:space="preserve">3.9 Alternative Energy / New Technologies </t>
  </si>
  <si>
    <t>3.9.1</t>
  </si>
  <si>
    <t xml:space="preserve">To provide low-sulphur oxides fuels for international shipping  </t>
  </si>
  <si>
    <t>Number of ports providing adequate low-sulphur oxides bunkering facilities in the Mediterranean region</t>
  </si>
  <si>
    <t>At least one per country</t>
  </si>
  <si>
    <t>3.9.2</t>
  </si>
  <si>
    <t xml:space="preserve">To introduce alternative bunkering facilities and use LNG gas as fuel for international shipping  </t>
  </si>
  <si>
    <t>Number of ports providing adequate LNG bunkering facilities in the Mediterranean region</t>
  </si>
  <si>
    <t xml:space="preserve">At least one per country </t>
  </si>
  <si>
    <t>3.9.3</t>
  </si>
  <si>
    <t>Number of ports having onshore electrical power supply in place.</t>
  </si>
  <si>
    <t>3.10 Response Means</t>
  </si>
  <si>
    <t>3.11 Surveillance / Monitoring Means</t>
  </si>
  <si>
    <t>3.11.1</t>
  </si>
  <si>
    <t>To have and maintain adequate surveillance and monitoring capabilities, including, if possible, access to the Remotely Piloted Aircraft System Services</t>
  </si>
  <si>
    <t>% of CPs having surveillance and monitoring capabilities in place</t>
  </si>
  <si>
    <t>3.11.2</t>
  </si>
  <si>
    <t>To make use of THETIS-MED which serves as a platform to record and exchange information on the results of individual compliance verifications performed by Member States as foreseen by Directive (EU) 2016/802 on the reduction in the sulphur content of marine fuels.</t>
  </si>
  <si>
    <t xml:space="preserve">% of CPs using THETIS-MED for such analysis </t>
  </si>
  <si>
    <t>3.11.3</t>
  </si>
  <si>
    <t>Within the framework of EMSA’s implemented cooperation projects, to make use of EMSA maritime application which serves as a platform to exchange AIS information that is shared by the Mediterranean AIS Regional Server (MAREΣ) participating Contracting Parties.</t>
  </si>
  <si>
    <t>% of Cps making use of application</t>
  </si>
  <si>
    <t xml:space="preserve">3.12 Standards / Guidelines </t>
  </si>
  <si>
    <t>3.12.1</t>
  </si>
  <si>
    <t xml:space="preserve">To promote, disseminate and revise the existing recommendations, principles and guidelines, to develop new ones aimed at facilitating the implementation of MARPOL Annex VI </t>
  </si>
  <si>
    <t>3.12.2</t>
  </si>
  <si>
    <t>3.12.2 To apply existing and new guidelines in particular:</t>
  </si>
  <si>
    <t>3.12.2a</t>
  </si>
  <si>
    <t>3.12.2b</t>
  </si>
  <si>
    <t>● GloMEEP Ship emissions toolkit guide no.2: Incorporation of MARPOL annex VI into national law</t>
  </si>
  <si>
    <t>3.12.2c</t>
  </si>
  <si>
    <t>3.12.2d</t>
  </si>
  <si>
    <t>3.12.2e</t>
  </si>
  <si>
    <t>3.12.2f</t>
  </si>
  <si>
    <t>● 2015 Guidelines for exhaust gas cleaning systems (MEPC.259(68);</t>
  </si>
  <si>
    <t>3.12.2g</t>
  </si>
  <si>
    <t>● 2019 Guidelines for PSC under MARPOL Annex VI, Chapter 3 (MEPC.321(74);</t>
  </si>
  <si>
    <t>3.12.2h</t>
  </si>
  <si>
    <t>● 2019 Guidelines for consistent implementation of the 0.5% sulphur limit under MARPOL Annex VI (MEPC.320(74)</t>
  </si>
  <si>
    <t xml:space="preserve">3.13 Decision Making Tools </t>
  </si>
  <si>
    <t>3.13.1a</t>
  </si>
  <si>
    <t>To increase awareness of all the decision-support tools available to CPs and industry</t>
  </si>
  <si>
    <t>% of CPs being provided access to such tools</t>
  </si>
  <si>
    <t>3.13.1b</t>
  </si>
  <si>
    <t>3.14 Monitoring and Reporting Obligations</t>
  </si>
  <si>
    <t>3.14.1</t>
  </si>
  <si>
    <t xml:space="preserve">To comply with all the mandatory reporting obligations under MARPOL Annex VI, Regulations, 11, 18, noting contents of MEPC.320(74), MEPC.1/Circ.880 </t>
  </si>
  <si>
    <t>3.14.2</t>
  </si>
  <si>
    <t>To establish monitoring systems in their ports and coastal region</t>
  </si>
  <si>
    <t>% of CPs with monitoring systems in place in major ports around the Mediterranean</t>
  </si>
  <si>
    <t>3.14.3</t>
  </si>
  <si>
    <t>To provide information on the monitoring, reporting and verification of SOx and NOx emissions</t>
  </si>
  <si>
    <t>% of CPs having shared relevant information</t>
  </si>
  <si>
    <t xml:space="preserve">3.15 Research and Development </t>
  </si>
  <si>
    <t>3.15.1</t>
  </si>
  <si>
    <t xml:space="preserve">To encourage CPs to participate in research and development and studies carried out on national, regional and international (within IMO) levels </t>
  </si>
  <si>
    <t>% of CPs participating in relevant research and development activities</t>
  </si>
  <si>
    <t>CSO 4 - PREVENT AND REDUCE LITTER (IN PARTICULAR PLASTIC) ENTERING THE MARINE ENVIRONMENT FROM SHIPS, IN ORDER TO LIMIT THE ENVIRONMENTAL, HEALTH, AND SOCIO-ECONOMIC IMPACT OF MARINE LITTER IN THE MEDITERRANEAN</t>
  </si>
  <si>
    <t>4.1 Networks</t>
  </si>
  <si>
    <t>4.1.1</t>
  </si>
  <si>
    <t xml:space="preserve">To contribute to the work of United Nations bodies and agencies, as well as international fora, which are active in the matter of marine plastic litter from shipping, notably the </t>
  </si>
  <si>
    <t>% of CPs participating into the relevant international working groups</t>
  </si>
  <si>
    <t>4.1.1a</t>
  </si>
  <si>
    <t>● IMO Working Group on Marine Plastic Litter</t>
  </si>
  <si>
    <t>4.1.1b</t>
  </si>
  <si>
    <t>● Food and Agriculture Organization of the United Nations (FAO) through the Joint FAO/IMO Ad Hoc Working Group  on Illegal Unreported and Unregulated (IUU) Fishing &amp; Related Matters (JWG); Private stakeholders (Cruise liners, etc)</t>
  </si>
  <si>
    <t>4.1.1c</t>
  </si>
  <si>
    <t>● Joint Group of Experts on the Scientific Aspects of Marine Environmental Protection (GESAMP);</t>
  </si>
  <si>
    <t>4.1.1d</t>
  </si>
  <si>
    <t>● UN Environment-managed Global Partnership on Marine Litter (GPML);</t>
  </si>
  <si>
    <t>4.1.1e</t>
  </si>
  <si>
    <t xml:space="preserve">● UN Open-ended informal Consultative Process on Oceans and the Law of the Sea (ICP); and </t>
  </si>
  <si>
    <t>4.1.1f</t>
  </si>
  <si>
    <t>● United Nations Environment Assembly (UNEA); and</t>
  </si>
  <si>
    <t>4.1.1g</t>
  </si>
  <si>
    <t>● UNEP Expert group</t>
  </si>
  <si>
    <t>4.1.1h</t>
  </si>
  <si>
    <t>● MSFD TG Marine Litter</t>
  </si>
  <si>
    <t xml:space="preserve">4.1.2 </t>
  </si>
  <si>
    <t>To make information available to UNEA through IMO or UNEP/MAP, as appropriate</t>
  </si>
  <si>
    <t>Number of updates provided</t>
  </si>
  <si>
    <t>4.2 Capacity Building / Technical Cooperation</t>
  </si>
  <si>
    <t xml:space="preserve">4.2.1 </t>
  </si>
  <si>
    <t>To implement targeted technical cooperation and Capacity-building activities, in the Mediterranean to address relevant implementation issues related to the Regional Plan on Marine Litter Management in the Mediterranean and the IMO Action Plan to Address Marine Plastic Litter from Ships especially within the framework of the “Marine Litter-MED II” Project (e.g. scaling up and pilot project implementation of related measures of the Regional Plan on Marine Litter Management in the Mediterranean) and the IMO’s Integrated Technical Cooperation Programme (ITCP), as appropriate;</t>
  </si>
  <si>
    <t>Number of trained personnel</t>
  </si>
  <si>
    <t>4.2.2</t>
  </si>
  <si>
    <t xml:space="preserve">To promote the collaboration among private sector operators, particularly cruise companies, to address single-use-plastics within their operations (i.e. hospitality services, toiletteries) </t>
  </si>
  <si>
    <t>Number of companies that take measures to address SUP</t>
  </si>
  <si>
    <t>4.2.3</t>
  </si>
  <si>
    <t>To contribute to the possible adjustments of the IMO model course “Marine Environmental Awareness 1.38” to specifically address marine plastic litter, and promote its use in the Mediterranean.</t>
  </si>
  <si>
    <t xml:space="preserve">% of CPs contributing </t>
  </si>
  <si>
    <t>4.2.4</t>
  </si>
  <si>
    <t>To contribute to the possible establishment of externally funded major projects under the auspices of IMO in support of the IMO Action Plan to Address Marine Plastic Litter from Ships, such as the] IMO-FAO-Norway GloLitter Partnerships Project, and their subsequent implementation in the Mediterranean, as appropriate</t>
  </si>
  <si>
    <t>Number of CP contributing</t>
  </si>
  <si>
    <t>4.2.5</t>
  </si>
  <si>
    <t>To increase awareness on and use of, if needed, the services made available by EMSA in support of the Transposition, Implementation, and Enforcement following the Ratification of International Conventions offered under the SAFEMED project</t>
  </si>
  <si>
    <t xml:space="preserve">% of CPs aware of such services </t>
  </si>
  <si>
    <t>4.2.6</t>
  </si>
  <si>
    <t>To increase awareness on and use of, if needed, the services developed and made available by EMSA with the aim to extend cooperation in the area of Directive 2002/59/EC – VTMIS (as amended).</t>
  </si>
  <si>
    <t>4.3 Operations</t>
  </si>
  <si>
    <t xml:space="preserve">4.4 Governance </t>
  </si>
  <si>
    <t>4.4.1</t>
  </si>
  <si>
    <t>To strengthen the capacity of individual coastal States to respond efficiently to pollution by marine plastic litter</t>
  </si>
  <si>
    <t>% of CPs having the capacity to respond efficiently to pollution by marine plastic litter</t>
  </si>
  <si>
    <t>4.4.2</t>
  </si>
  <si>
    <t xml:space="preserve">To implement specific actions to address marine plastic litter from ships in the Mediterranean arising from the Regional Plan on Marine Litter Management in the Mediterranean, the IMO Action Plan to Address Marine Plastic Litter from Ships, as well as other relevant plans or initiatives, including the forthcoming IMO Strategy on marine plastic litter from ships, as appropriate; </t>
  </si>
  <si>
    <t>4.4.2a</t>
  </si>
  <si>
    <t>● Fully implement relevant provisions of the Regional Plan on Marine Litter Management in the Mediterranean</t>
  </si>
  <si>
    <t>% of CPs having fully implemented relevant provisions of the Regional Plan on Marine Litter Management in the Mediterranean</t>
  </si>
  <si>
    <t>4.4.2b</t>
  </si>
  <si>
    <t>● Fully implement relevant provisions of the IMO Action Plan to Address Marine Plastic Litter from Ships</t>
  </si>
  <si>
    <t>% of CPs having fully implemented relevant provisions of the IMO Action Plan to Address Marine Plastic Litter from Ships</t>
  </si>
  <si>
    <t>4.4.3</t>
  </si>
  <si>
    <t>To explore with the IMO and UNEP/MAP steps that could be taken within their respective mandates to establish synergies with a view to enhancing cooperation and coordination in implementing their respective plans or strategies on marine plastic litter from ships as well as other relevant plans or initiatives.</t>
  </si>
  <si>
    <t>Number of meetings held</t>
  </si>
  <si>
    <t>4.5 Ratification / Transposition</t>
  </si>
  <si>
    <t>4.5.1</t>
  </si>
  <si>
    <t xml:space="preserve">To ratify and implement MARPOL Annex V, to ensure its transposition into national law, and to cooperate to ensure full compliance with its provisions and as appropriate, actions from the IMO Action Plan on plastic litter and microplastics.
Transposition and implementation of related UNEA resolutions/provisions. </t>
  </si>
  <si>
    <t>% of CPs having ratified, transposed and enforcing MARPOL Annex V</t>
  </si>
  <si>
    <t>4.5.2</t>
  </si>
  <si>
    <t>To implement national regulations empowering maritime authorities to require, if they deem it necessary, the Masters of vessels to discharge wastes into designated port reception facilities before sailing</t>
  </si>
  <si>
    <t>% of CPs having implemented the national regulations</t>
  </si>
  <si>
    <t>4.6 Implementation</t>
  </si>
  <si>
    <t xml:space="preserve">4.6.1 </t>
  </si>
  <si>
    <t>4.6.2</t>
  </si>
  <si>
    <t>To encourage CPs to implement the relevant measures provided for in the Regional Plan on Marine Litter Management in the Mediterranean in line with the timetables, using the Operational Guidelines on the Provisions of Reception Facilities in Ports and the Delivery of Ship-Generated Wastes in the Mediterranean (Decision IG.24/11, Annex III) as well as the Guidance Document to Determine the Application of Charges at Reasonable Costs for the Use of Port Reception Facilities or, when Applicable, Application of the No-Special-Fee System, in the Mediterranean (Decision IG.24/11, Annex IV), and sharing best practices and lessons learned in this process in the Mediterranean</t>
  </si>
  <si>
    <t>4.6.2a</t>
  </si>
  <si>
    <t xml:space="preserve">● Ships adhering to MARPOL Annex V requirements </t>
  </si>
  <si>
    <t xml:space="preserve">% of ships adhering to MARPOL Annex V requirements </t>
  </si>
  <si>
    <t>4.6.2b</t>
  </si>
  <si>
    <t>● Implemente relevant obligations under the Regional Plan on Marine Litter Management in the Mediterranean</t>
  </si>
  <si>
    <t>% of CPs implementing relevant obligations under the Regional Plan on Marine Litter Management in the Mediterranean</t>
  </si>
  <si>
    <t>4.6.3</t>
  </si>
  <si>
    <t>To provide assistance to CPs to effectively implement their obligation to provide adequate facilities at ports and terminals for the reception of garbage, as required by regulation 8 of MARPOL Annex V</t>
  </si>
  <si>
    <t>% of CPs’ administrations being effective in carrying out all their responsibilities and obligations under MARPOL Annex V</t>
  </si>
  <si>
    <t>4.6.4</t>
  </si>
  <si>
    <t>To explore and implement (to the extent possible) ways and means to charge reasonable costs for the use of port reception facilities or when applicable, apply a ’No-Special-Fee’ system (including provisions for passively fished waste and the right of delivery).</t>
  </si>
  <si>
    <t xml:space="preserve">Number of ports with a ‘no special fee’ system in place </t>
  </si>
  <si>
    <t>1 per country</t>
  </si>
  <si>
    <t xml:space="preserve">4.6.5 </t>
  </si>
  <si>
    <t>To encourage Contracting Parties to become members of the GGGI and promote national action against ghost gear, including improved producer responsibility regimes.</t>
  </si>
  <si>
    <t>% of CPs signed up to the GGGI</t>
  </si>
  <si>
    <t>4.7 Enforcement</t>
  </si>
  <si>
    <t xml:space="preserve">4.7.1 </t>
  </si>
  <si>
    <t>To contribute to the development of possible IMO mechanisms to enhance the enforcement of MARPOL Annex V requirements for the delivery of garbage to reception facilities, and their implementation in the Mediterranean;</t>
  </si>
  <si>
    <t xml:space="preserve">4.7.2 </t>
  </si>
  <si>
    <t xml:space="preserve">To set-up a national legal framework (regulations) as a basis for prosecuting discharge offenders for infringements of MARPOL Annex V </t>
  </si>
  <si>
    <t>4.7.3</t>
  </si>
  <si>
    <t>To apply criteria for a common minimum level of fines for each offense provided for under MARPOL Annex V</t>
  </si>
  <si>
    <t xml:space="preserve">% of CPs applying common minimum level of fines </t>
  </si>
  <si>
    <t>4.7.4</t>
  </si>
  <si>
    <t>To carry out FSI inspections to ensure that registered vessels, including pleasure carft and fishing boats, comply with MARPOL Annex V requirements and any other national rules and regulations;</t>
  </si>
  <si>
    <t>Number of inspections, deficiencies found, and ships detained</t>
  </si>
  <si>
    <t xml:space="preserve">100% compliance </t>
  </si>
  <si>
    <t>4.7.5</t>
  </si>
  <si>
    <t xml:space="preserve">To improve effectiveness of the Memorandum of Understanding (MoU) on port State control (PSC) in the Mediterranean region (Mediterranean MoU) and to facilitate cooperation between the Paris MoU and the Mediterranean MoU </t>
  </si>
  <si>
    <t xml:space="preserve">Number of joint concentrated inspections </t>
  </si>
  <si>
    <t>4.8 Port Reception Facilities</t>
  </si>
  <si>
    <t>4.8.1</t>
  </si>
  <si>
    <t>To contribute to the development of IMO tools to support the implementation of cost frameworks associated with port reception facilities, taking into account the need not to create disincentives for the use of port reception facilities, the potential benefits of cost incentives that provide no additional fees based on volume and identifying waste types that can be reduced, reused or recycled through schemes that identify waste revenue</t>
  </si>
  <si>
    <t xml:space="preserve">Number of ports having installed facilities for the collection of garbage and procedures for its disposal; </t>
  </si>
  <si>
    <t>4.8.2</t>
  </si>
  <si>
    <t>To provide adequate reception facilities in Mediterranean ports, enabling their use as soon as they are available at a fee which should be reasonable and should not serve as a disincentive for those ships that use them for the disposal of garbage</t>
  </si>
  <si>
    <t>Number of ports with collection and disposal procedures for garbage in place</t>
  </si>
  <si>
    <t>4.8.3</t>
  </si>
  <si>
    <t xml:space="preserve">To contribute to the establishment of possible IMO requirement for port reception facilities </t>
  </si>
  <si>
    <t xml:space="preserve">% CPs contributing </t>
  </si>
  <si>
    <t>4.8.4</t>
  </si>
  <si>
    <t>To provide for separate garbage collection for plastic waste from ships, including fishing gear</t>
  </si>
  <si>
    <t>% of CPs provided seperate collection</t>
  </si>
  <si>
    <t>4.8.5</t>
  </si>
  <si>
    <t>To provide assistance to CPs to effectively manage marine litter accidentally collected during fishing activities (the so-called “Fishing for Litter”) as well as damaged fishing gears, providing assistance to realise adequate port reception facilities and cooperation within stakeholders</t>
  </si>
  <si>
    <t xml:space="preserve">% of CPs to have requested assistance </t>
  </si>
  <si>
    <t>4.9 Alternative energy / New Technologies</t>
  </si>
  <si>
    <t xml:space="preserve">4.10 Response means </t>
  </si>
  <si>
    <t xml:space="preserve">4.11 Surveillance / Monitoring Means </t>
  </si>
  <si>
    <t xml:space="preserve">4.11.1 </t>
  </si>
  <si>
    <t>To assist CPs in setting up surveillance / monitoring systems, including procedures and systems both in port and around the coast (aerial surveillance using RPAS)</t>
  </si>
  <si>
    <t>% number of CPs having a surveillance / monitoring system in place</t>
  </si>
  <si>
    <t>4.11.2</t>
  </si>
  <si>
    <t xml:space="preserve">To carry out FSI and PSC inspections to ensure that vessels and crafts are in compliance with MARPOL Annex V  </t>
  </si>
  <si>
    <t>Number of inspections / detentions</t>
  </si>
  <si>
    <t>No detentions</t>
  </si>
  <si>
    <t>4.12 Standards / Guidelines</t>
  </si>
  <si>
    <t>4.12.1</t>
  </si>
  <si>
    <t>To promote, disseminate and revise the existing recommendations, principles and guidelines, to develop new ones aimed at facilitating the implementation of MARPOL Annex V:</t>
  </si>
  <si>
    <t>4.12.1a</t>
  </si>
  <si>
    <t>● IMO Action Plan to address marine plastic litter from Ships (Res. MEPC.310(73));</t>
  </si>
  <si>
    <t>4.12.1b</t>
  </si>
  <si>
    <t>● 2017 Guidelines for the Implementation of MARPOL Annex V (Res.MEPC.295(71)</t>
  </si>
  <si>
    <t>4.12.1c</t>
  </si>
  <si>
    <t>● Guidelines concerning Pleasure Craft Activities and the Protection of the Marine Environment in the Mediterranean (Decision IG 17/9);;</t>
  </si>
  <si>
    <t>4.12.1d</t>
  </si>
  <si>
    <t>● Operational Guidelines on the Provisions of Reception Facilities in Ports and the Delivery of Ship-Generated Wastes in the Mediterranean (Decision IG.24/11, Annex III); and</t>
  </si>
  <si>
    <t>4.12.1e</t>
  </si>
  <si>
    <t>● Guidance Document to Determine the Application of Charges at Reasonable Costs for the Use of Port Reception Facilities or, when Applicable, Application of the ‘No Special Fee System’, in the Mediterranean (Decision IG.24/11, Annex IV).</t>
  </si>
  <si>
    <t>4.12.2</t>
  </si>
  <si>
    <t>To contribute to the IMO review of the application of placards, garbage management plans and garbage record-keeping in MARPOL Annex V in the Mediterranean.</t>
  </si>
  <si>
    <t>% CPs contributing</t>
  </si>
  <si>
    <t>4.12.3</t>
  </si>
  <si>
    <t>To support and promote the uptake of the FAO Voluntary Guidelines of the Marking of Fishing Gear in the Mediterranean</t>
  </si>
  <si>
    <t>% of CPs using guidelines</t>
  </si>
  <si>
    <t>4.12.4</t>
  </si>
  <si>
    <t>To promote the use of the regional policy guidelines to tackle single-use pastics, being developed under the Barcelona Convention, by port authorities and private sector operators.</t>
  </si>
  <si>
    <t>4.13 Decision Making Tools</t>
  </si>
  <si>
    <t>4.13.1a</t>
  </si>
  <si>
    <t>To increase awareness of any decision-support tools available to the CPs and industry</t>
  </si>
  <si>
    <t>4.13.2b</t>
  </si>
  <si>
    <t>4.14 Monitoring and Reporting Obligations</t>
  </si>
  <si>
    <t xml:space="preserve">4.14.1 </t>
  </si>
  <si>
    <t>To comply with the mandatory reporting obligations under the London Convention, the London Protocol, MARPOL Annex V, and on a regional basis, the Dumping Protocol, while noting contents of MEPC.1/Circ834/Rev1; MEPC.295(71), MEPC.310(73)</t>
  </si>
  <si>
    <t>4.14.2</t>
  </si>
  <si>
    <t>To establish a single and uniform monitoring systems in ports and coastal region in connection with UNEP/MAP IMAP</t>
  </si>
  <si>
    <t>4.14.3</t>
  </si>
  <si>
    <t>To provide information on the monitoring, reporting and verification of the level of marine plastic litter in ports and within coastal waters and to share their experiences and best practices;</t>
  </si>
  <si>
    <t xml:space="preserve">4.15 Research and Development </t>
  </si>
  <si>
    <t>4.15.1</t>
  </si>
  <si>
    <t>To encourage the CPs and relevant international or regional organisations that have conducted any scientific research related to marine litter in the Mediterranean to share the results of such research, including any information on the areas contaminated by marine plastic litter from ships in the Mediterranean</t>
  </si>
  <si>
    <t xml:space="preserve">% of CPs to participating in relevant studies </t>
  </si>
  <si>
    <t>4.15.2</t>
  </si>
  <si>
    <t>To encourage CPs to contribute, by undertaking studies at national level, to the IMO study on marine plastic litter and other regional studies and projects of regional or sub-regional scope, such as those funded by the EU including macro and microplastics, from all ships, pleasure boats and fishing boats</t>
  </si>
  <si>
    <t>4.15.3</t>
  </si>
  <si>
    <t>To invite CPs and relevant international or regional organisations to undertake studies to better understand microplastics from ships in the Mediterranean.</t>
  </si>
  <si>
    <t>% CPs / int’l organisations contributing</t>
  </si>
  <si>
    <t>CSO 5 - ELIMINATE THE INTRODUCTION OF NON-INDIGENOUS SPECIES BY SHIPPING ACTIVITIES</t>
  </si>
  <si>
    <t>5.1 Networks</t>
  </si>
  <si>
    <t>5.1.1</t>
  </si>
  <si>
    <t xml:space="preserve">To contribute to the work of United Nations bodies and agencies, as well as international fora, which are active in the matter of biosafety, notably the: </t>
  </si>
  <si>
    <t>% of CPs participating in relevant international working groups</t>
  </si>
  <si>
    <t>5.1.1a</t>
  </si>
  <si>
    <t>● IMO (MEPC; PPR-WGs; CGs on ballast water and biofouling)</t>
  </si>
  <si>
    <t>5.1.1b</t>
  </si>
  <si>
    <t>● Regional Activity Centre for Specially Protected Areas (SPA/RAC)</t>
  </si>
  <si>
    <t>5.1.1c</t>
  </si>
  <si>
    <t>● EMSA</t>
  </si>
  <si>
    <t>5.2 Capacity Building / Technical Cooperation</t>
  </si>
  <si>
    <t>5.2.1</t>
  </si>
  <si>
    <t>To implement targeted technical cooperation and Capacity-building activities, in the Mediterranean to address implementation issues related to biosafety, namely the effective implementation of:</t>
  </si>
  <si>
    <t>5.2.1a</t>
  </si>
  <si>
    <t>● the Mediterranean Strategy on Ships’ Ballast Water Management, including its Action Plan and Timetable (the “Mediterranean BWM Strategy”)</t>
  </si>
  <si>
    <t>1 newly trained personnel per country per subject</t>
  </si>
  <si>
    <t>5.2.1b</t>
  </si>
  <si>
    <t>● the International Convention for the Control and Management of Ships’ Ballast Water and Sediments, 2004 (BWM Convention);</t>
  </si>
  <si>
    <t>5.2.1c</t>
  </si>
  <si>
    <t>● the International Convention on the Control of Harmful Anti-fouling Systems on Ships, 2001 (AFS Convention); and</t>
  </si>
  <si>
    <t>5.2.1d</t>
  </si>
  <si>
    <t>● the 2011 Guidelines for the control and management of ships’ biofouling to minimize the transfer of invasive aquatic species (Biofouling Guidelines), and associated best practices</t>
  </si>
  <si>
    <t>5.2.2</t>
  </si>
  <si>
    <t>To contribute to the possible establishment of externally funded major projects under the auspices of IMO in support of the BWM Convention, AFS Convention or Biofouling Guidelines, such as the on-going Global Environment Facility (GEF)-United Nations Development Programme (UNDP)-IMO GloFouling Partnerships, and their subsequent implementation in the Mediterranean, as appropriate</t>
  </si>
  <si>
    <t>5.2.3</t>
  </si>
  <si>
    <t>To increase awareness on and use, if needed, the services made available by EMSA in support of the Transposition, Implementation, and Enforcement following the Ratification of International Conventions offered under the SAFEMED project.</t>
  </si>
  <si>
    <t>% of CPs aware of such services</t>
  </si>
  <si>
    <t>5.2.4</t>
  </si>
  <si>
    <t>To increase awareness on and use, if needed, the services made available by EMSA with the aim to extend cooperation in the area of Directive 2002/59/EC – VTMIS (as amended).</t>
  </si>
  <si>
    <t xml:space="preserve">5.3 Operations </t>
  </si>
  <si>
    <t xml:space="preserve">5.4 Governance </t>
  </si>
  <si>
    <t>5.4.1</t>
  </si>
  <si>
    <t xml:space="preserve">To implement the Mediterranean BWM Strategy </t>
  </si>
  <si>
    <t>% of CP having implemented the Mediterranean Strategy</t>
  </si>
  <si>
    <t>5.5 Ratification / Transposition</t>
  </si>
  <si>
    <t>5.5.1</t>
  </si>
  <si>
    <t>To ratify and transpose the BWM Convention and the AFS Convention</t>
  </si>
  <si>
    <t>% of CPs having ratified, transposed and enforcing the BWM Convention and the AFS Convention</t>
  </si>
  <si>
    <t>5.6 Implementation</t>
  </si>
  <si>
    <t>5.7 Enforcement</t>
  </si>
  <si>
    <t>5.7.1</t>
  </si>
  <si>
    <t>Establish a effective Compliance Monitoring and Enforcement (CME) system in the Mediterranean region</t>
  </si>
  <si>
    <t>Date of establishment of CME</t>
  </si>
  <si>
    <t>5.7.2</t>
  </si>
  <si>
    <t xml:space="preserve">To set-up a national legal framework (regulations) as a basis for prosecuting discharge offenders for infringements of the BWM Convention and AFS Convention </t>
  </si>
  <si>
    <t>5.7.3</t>
  </si>
  <si>
    <t>To apply criteria for a common minimum level of fines for each offense provided for under the BWM Convention and AFS Convention</t>
  </si>
  <si>
    <t>5.7.4</t>
  </si>
  <si>
    <t>FSI to ensuring that registered vessels, including pleasure carft and fishing boats, comply with the BWM Convention and AFS Convention requirements and any other national rules and regulations;</t>
  </si>
  <si>
    <t>Number of inspections, of inspections, deficiencies found, and ships detained</t>
  </si>
  <si>
    <t xml:space="preserve">100% Compliance </t>
  </si>
  <si>
    <t>5.7.5</t>
  </si>
  <si>
    <t xml:space="preserve">To improve effectiveness of the Mediterranean MoU and to facilitate cooperation between the Paris MoU and the Mediterranean MoU </t>
  </si>
  <si>
    <t>5.8 Port Reception Facilities</t>
  </si>
  <si>
    <t>5.8.1</t>
  </si>
  <si>
    <t xml:space="preserve">To provide adequate reception facilities in Mediterranean ports, enabling their use as soon as they are available at a fee which should be reasonable and should not serve as a disincentive for thedisposal of ships’ ballast water sediments. </t>
  </si>
  <si>
    <t xml:space="preserve">% of major ports and terminals where cleaning or repair of ballast tanks comply with the provisions of the BWM Convention </t>
  </si>
  <si>
    <t>5.9 Alternative Energy / New Technologies</t>
  </si>
  <si>
    <t xml:space="preserve">5.10 Response Means </t>
  </si>
  <si>
    <t>5.11 Surveillance / Monitoring Means</t>
  </si>
  <si>
    <t>5.11.1</t>
  </si>
  <si>
    <t xml:space="preserve">Operational and accessible testing of ballast water in national laboratories </t>
  </si>
  <si>
    <t>% of CPs having testing facilities</t>
  </si>
  <si>
    <t>5.11.2</t>
  </si>
  <si>
    <t xml:space="preserve">To develop a database of new introductions of non-indigenous species recorded in the Mediterranean via ballast water </t>
  </si>
  <si>
    <t>Database established</t>
  </si>
  <si>
    <t xml:space="preserve">5.12 Standards / Guidelines  </t>
  </si>
  <si>
    <t>5.12.1</t>
  </si>
  <si>
    <t>To promote, disseminate and revise the existing recommendations, principles and guidelines, to develop new ones aimed at facilitating the implementation of the BWM Convention, AFS Convention and the Biofouling Guidelines, notably (but not limited to):</t>
  </si>
  <si>
    <t>5.12.1a</t>
  </si>
  <si>
    <t>● Guidance for Minimizing the Transfer of Invasive Aquatic Species as Biofouling (Hull Fouling) for Recreational Craft (MEPC.1/Circ.792)</t>
  </si>
  <si>
    <t>5.12.1b</t>
  </si>
  <si>
    <t>● Guidance for Evaluating the 2011 Guidelines for the Control and Management of Ships' Biofouling to minimize the  Transfer of Invasive Aquatic Species (MEPC.1/Circ.811)</t>
  </si>
  <si>
    <t>5.12.1c</t>
  </si>
  <si>
    <t>● Guidelines Concerning Pleasure Craft Activities and the Protection of the Marine Environment in the Mediterranean (Decision IG 17/9).</t>
  </si>
  <si>
    <t>5.12.1d</t>
  </si>
  <si>
    <t>● Ballast Water Management - Guidance for best practices on sampling (EMSA 2019)</t>
  </si>
  <si>
    <t>5.12.1e</t>
  </si>
  <si>
    <t>● Guidelines for Sediment Reception Facilities (G1) (MEPC.152(55));</t>
  </si>
  <si>
    <t>5.12.1f</t>
  </si>
  <si>
    <t xml:space="preserve"> ● Guidelines for Ballast Water Sampling (G2) (MEPC.173(58));</t>
  </si>
  <si>
    <t>5.12.1g</t>
  </si>
  <si>
    <t>● Guidelines for Ballast Water Management equivalent compliance (G3) (MEPC.123(53));</t>
  </si>
  <si>
    <t>5.12.1h</t>
  </si>
  <si>
    <t>● Guidelines for Ballast Water Management and Development of Ballast Water Mana2017 Guidelines gement Plans (G4) (MEPC.127(53));</t>
  </si>
  <si>
    <t>5.12.1i</t>
  </si>
  <si>
    <t>● Guidelines for Ballast Water Reception Facilities (G5) (MEPC.153(55));</t>
  </si>
  <si>
    <t>5.12.1j</t>
  </si>
  <si>
    <t>● 2017 Guidelines for Ballast Water Exchange (G6) (MEPC.288(71));</t>
  </si>
  <si>
    <t>5.12.1k</t>
  </si>
  <si>
    <t>● 2017 Guidelines for Risk Assessment under Regulation A-4 of the BWM Convention (G7) (MEPC.289(71));</t>
  </si>
  <si>
    <t>5.12.1l</t>
  </si>
  <si>
    <t>● Guidelines for approval of Ballast Water Management Systems (G8) (MEPC.279(70));</t>
  </si>
  <si>
    <t>5.12.1m</t>
  </si>
  <si>
    <t>● Procedure for approval of Ballast Water Management Systems that make use of active substances (G9) (MEPC.169(57));</t>
  </si>
  <si>
    <t>5.12.1n</t>
  </si>
  <si>
    <t>● Guidelines for approval and oversight of prototype Ballast Water Treatment technology programmes (G10) (MEPC.140(54));</t>
  </si>
  <si>
    <t>5.12.1o</t>
  </si>
  <si>
    <t>● Guidelines for Ballast Water exchange design and construction standards (G11) (MEPC.149(55));</t>
  </si>
  <si>
    <t>5.12.1p</t>
  </si>
  <si>
    <t>● 2012 Guidelines on design and construction to facilitate sediment control on ships (G12) (MEPC.209(63));</t>
  </si>
  <si>
    <t>5.12.1q</t>
  </si>
  <si>
    <t>● Guidelines for additional measures regarding ballast water management including emergency situations (G13) (MEPC.161(56));</t>
  </si>
  <si>
    <t>5.12.1r</t>
  </si>
  <si>
    <t>● Guidelines on designation of areas for ballast water exchange (G14) (MEPC.151(55));</t>
  </si>
  <si>
    <t>5.12.1s</t>
  </si>
  <si>
    <t>● The Experience-building phase associated with the BWM Convention, (MEPC.290(71));</t>
  </si>
  <si>
    <t>5.12.1t</t>
  </si>
  <si>
    <t>● Implementation of the BWM Convention, (MEPC.287(71));</t>
  </si>
  <si>
    <t>5.12.1u</t>
  </si>
  <si>
    <t>● Guidelines for Port State Control under the BWM Convention, (MEPC.252(67));</t>
  </si>
  <si>
    <t>5.12.1v</t>
  </si>
  <si>
    <t>● Information reporting on type approved ballast water management systems, (MEPC.228(65));</t>
  </si>
  <si>
    <t>5.12.1w</t>
  </si>
  <si>
    <t>● Procedures for approving other methods of ballast water management in accordance with Regulation B-37 of the BWM Convention, (MEPC.206(62));</t>
  </si>
  <si>
    <t>5.12.1x</t>
  </si>
  <si>
    <t>● Installation of ballast water management systems on new ships in accordance with the application dates contained in the BWM Convention, (MEPC.188(60));</t>
  </si>
  <si>
    <t>5.12.1y</t>
  </si>
  <si>
    <t>● Application of the BWM Convention to ships operating in sea areas where ballast water exchange in accordance with requirements B-4.1 and D-1 is not possible, (BWM.2/Circ.63));</t>
  </si>
  <si>
    <t>5.12.1z</t>
  </si>
  <si>
    <t>● Guidance on contingency measures under the BWM Convention, (BWM.2/Circ.62));</t>
  </si>
  <si>
    <t>5.12.1aa</t>
  </si>
  <si>
    <t>● Guidance on methodologies that may be used for enumerating viable organisms for type approval of ballast water management systems, (BWM.2/Circ.61));</t>
  </si>
  <si>
    <t>5.12.1bb</t>
  </si>
  <si>
    <t>● Guidance on best management practices for removal of anti-fouling coatings from ships including TBT hull paints, (AFS.3/Circ.3));</t>
  </si>
  <si>
    <t>5.12.1cc</t>
  </si>
  <si>
    <t>● 2010 Guidelines for Survey and Certification of Anti-Fouling Systems on Ships, MEPC.195(61)).</t>
  </si>
  <si>
    <t>5.13 Decision Making Tools</t>
  </si>
  <si>
    <t>5.13.1</t>
  </si>
  <si>
    <t>To explored possible interaction and capitalisation of decision support tools available at Mediterranean and European levels, notably:</t>
  </si>
  <si>
    <t>5.13.1a</t>
  </si>
  <si>
    <t>● Set up a web-based Mediterranean mechanism for exchanging information based on existing tools including the Marine Mediterranean Invasive Alien Species (MAMIAS)</t>
  </si>
  <si>
    <t>5.13.1b</t>
  </si>
  <si>
    <t>● Use risk assessment as a reliable tool to assist in ballast water management decision-making and in compliance, monitoring and enforcement procedures</t>
  </si>
  <si>
    <t>5.14 Monitoring and Reporting Obligations</t>
  </si>
  <si>
    <t>5.14.1</t>
  </si>
  <si>
    <t xml:space="preserve">To comply with the mandatory reporting obligations under the BWM Convention, and on a regional basis, under the Regional Strategy addressing Ship’s ballast water management and invasive species (Decision IG20/11), while noting contents of resolutions MEPC.289(71), MEPC.151(55), MEPC.152(55), MEPC.161(56), MEPC.228(65), </t>
  </si>
  <si>
    <t>5.14.2</t>
  </si>
  <si>
    <t>To establish a survey, biological monitoring and risk assessment system for Mediterranean ports.</t>
  </si>
  <si>
    <t>System established</t>
  </si>
  <si>
    <t xml:space="preserve">5.15 Research and Development </t>
  </si>
  <si>
    <t>5.15.1</t>
  </si>
  <si>
    <t>To participate in IMO and Industry initiatives on new technologies and studies both on a national and regional levels</t>
  </si>
  <si>
    <t>% of CPs participating in relevant studies and initiatives</t>
  </si>
  <si>
    <t>CSO 6 - ACHIEVE A WELL-MANAGED SAFE AND POLLUTION FREE MEDITERRANEAN, WITH INTEGRATED MARINE SPATIAL PLANNING AND DESIGNATION OF SPECIAL AREAS, WHERE SHIPPING ACTIVITY HAS A LIMITED IMPACT UPON THE MARINE ENVIRONMENT</t>
  </si>
  <si>
    <t>6.1 Networks</t>
  </si>
  <si>
    <t>6.1.1</t>
  </si>
  <si>
    <t>To actively participate in networks and groups, and strengthen synergies between relevant networks related to marine spatial planning and the designation of special areas in the Mediterranean, including through:
a) the Priority Actions Programme/Regional Activity Centre (PAP/RAC) for other measure related to Marine Special Planning (MSP),
b) the Regional Activity Centre for Specially Protected Areas (SPA/RAC) for other measure related to Marine Protected Areas (MPAs), Specially Protected Areas of Mediterranean Importance (SPAMIs), Environmentally or Biologically Significant Areas (EBSA)
c) REMPEC, for other measures related to Special Areas under MARPOL and Particularly Sensitive Sea Areas (PSSAs)</t>
  </si>
  <si>
    <t xml:space="preserve">Number of joint activities organised </t>
  </si>
  <si>
    <t>At least 2 joint activities organised</t>
  </si>
  <si>
    <t>6.2 Capacity Building / Technical Cooperation</t>
  </si>
  <si>
    <t>6.2.1</t>
  </si>
  <si>
    <t xml:space="preserve">To implement targeted technical cooperation and Capacity-building activities, in the Mediterranean to address implementation issues related to designation of special areas namely :
a)    Special areas under MARPOL 
b)   PSSAs
c)    Traffic separation schemes (TSS) and other ship routeing systems </t>
  </si>
  <si>
    <t xml:space="preserve">Number of workshops / seminars organised at national or regional levels </t>
  </si>
  <si>
    <t xml:space="preserve">2 or 3 </t>
  </si>
  <si>
    <t>6.2.2</t>
  </si>
  <si>
    <t>To increase awareness on and use, if needed, the Traffic Density Mapping (TDM) services developed and made available by EMSA and aimed at facilitating the marine spatial planning and designation of special areas, where shipping activity has or has no impact on the marine environment</t>
  </si>
  <si>
    <t xml:space="preserve">6.3 Operations </t>
  </si>
  <si>
    <t>6.4 Governance</t>
  </si>
  <si>
    <t>6.4.1</t>
  </si>
  <si>
    <t>To ensure coordination with the relevant national competent authorities and in cooperation with other Mediterranean coastal States to achieve a well-managed safe and pollution free Mediterranean, with integrated marine spatial planning and designation of special areas, where shipping activity has a limited impact upon the marine environment</t>
  </si>
  <si>
    <t>6.4.1a</t>
  </si>
  <si>
    <t>● CPs having coordinated with relevant national competent authorities</t>
  </si>
  <si>
    <t>% of CPs having coordinated with relevant national competent authorities</t>
  </si>
  <si>
    <t>6.4.1b</t>
  </si>
  <si>
    <t>● CPs concerned consulted</t>
  </si>
  <si>
    <t>% of CPs concerned consulted</t>
  </si>
  <si>
    <t>6.4.2</t>
  </si>
  <si>
    <t>When and where possible, and without prejudice to the sovereign right of the States, in close collaboration with the relevant national competent authorities and in cooperation with other Mediterranean coastal States:</t>
  </si>
  <si>
    <t>6.4.2a</t>
  </si>
  <si>
    <t>to assess the feasibility to designate the Mediterranean region as a Special Area under MARPOL Annex IV Prevention of pollution by sewage, and to submit the related proposal to IMO, as appropriate including an assessment on the inclusion of black and grey water,</t>
  </si>
  <si>
    <t>Status of assessment</t>
  </si>
  <si>
    <t>Completed</t>
  </si>
  <si>
    <t>6.4.2b</t>
  </si>
  <si>
    <t>● to continue assessing the feasibility of the designation of certain areas the Mediterranean, as PSSA, and to submit the related proposals to IMO, as appropriate,</t>
  </si>
  <si>
    <t>6.4.2c</t>
  </si>
  <si>
    <t>● to propose additional appropriate routeing systems in the Mediterranean to IMO, where necessary, for possible adoption in accordance with international law;</t>
  </si>
  <si>
    <t xml:space="preserve">Number of proposals </t>
  </si>
  <si>
    <t>To be defined-</t>
  </si>
  <si>
    <t>6.4.2d</t>
  </si>
  <si>
    <t>● to draw up plans to deal with ships in distress, including, appropriate equipment and means, as required, and have defined the modalities of the response according to its nature and to the risk incurred;</t>
  </si>
  <si>
    <t>% of CPs having drawn up plans to deal with ships in distress</t>
  </si>
  <si>
    <t>6.4.3</t>
  </si>
  <si>
    <t xml:space="preserve">To take into account conservation management recommendations as described in ACCOBAMS Resolution 7.12 </t>
  </si>
  <si>
    <t>% of CPs implementing recommendations</t>
  </si>
  <si>
    <t>6.5 Ratification / Transposition</t>
  </si>
  <si>
    <t>6.5.1</t>
  </si>
  <si>
    <t>To ensure through appropriate national laws and regulations and institutional arrangements proper implementation, compliance monitoring and enforcement of domestic legislation of IMO measures related to PSSAs, routeing systems and Special Areas under MARPOL</t>
  </si>
  <si>
    <t>% of CPs having national laws and regulations and institutional arrangements in place</t>
  </si>
  <si>
    <t>6.6 Implementation</t>
  </si>
  <si>
    <t>6.6.1</t>
  </si>
  <si>
    <t>To develop a national work plan to execute the development and implementation of PSSA, routeing systems and Special Areas under MARPOL</t>
  </si>
  <si>
    <t xml:space="preserve">% of CPS with a national work plan </t>
  </si>
  <si>
    <t>6.7 Enforcement</t>
  </si>
  <si>
    <t>6.7.1</t>
  </si>
  <si>
    <t xml:space="preserve">To set-up a national legal framework (regulations) as a basis for prosecuting offenders for infringements of requirements of routeing measures, PSSAs, and Special Areas under MARPOL </t>
  </si>
  <si>
    <t>% of CPs with national legal framework in place</t>
  </si>
  <si>
    <t>6.7.2</t>
  </si>
  <si>
    <t>To set-up an effective compliance programme incorporating all of the following elements:
a)	Compliance monitoring through routine inspections, surveys, and/or examinations;
b)	Detection and policing “patrols“;
c)	Reporting procedures and incentives, including incentives for self-reporting;
d)	Adequate investigations of violations reported or otherwise detected;
e)	A system of adequate sanctions in respect of violations;
f)	Education and public awareness programmes; and
g)	Co-operation and co-ordination with other States parties.</t>
  </si>
  <si>
    <t>Date compliance programme is set up.</t>
  </si>
  <si>
    <t xml:space="preserve">6.8 Port Reception Facilities </t>
  </si>
  <si>
    <t xml:space="preserve">6.9 Alternative Energy / New Technologies </t>
  </si>
  <si>
    <t xml:space="preserve">6.10 Response Means </t>
  </si>
  <si>
    <t>6.11 Surveillance / Monitoring Means</t>
  </si>
  <si>
    <t>6.11.1</t>
  </si>
  <si>
    <t>To establish a robust surveillance and monitoring system including installation of Vessel Traffic Services (VTS)</t>
  </si>
  <si>
    <t>% of CPs having established a surveillance system</t>
  </si>
  <si>
    <t>6.11.2</t>
  </si>
  <si>
    <t>To enhance maritime safety, maritime security and marine pollution prevention/ response by strengthening the cooperation on AIS matters and taking part in projects on AIS information sharing thorough the MAREΣ,</t>
  </si>
  <si>
    <t>% of CPs participating</t>
  </si>
  <si>
    <t xml:space="preserve">6.12 Standards / Guidelines </t>
  </si>
  <si>
    <t>6.12.1</t>
  </si>
  <si>
    <t xml:space="preserve">To promote, disseminate and revise the existing recommendations, principles and guidelines, to develop new ones aimed at facilitating the establishment and management of special areas and routeing systems including the: </t>
  </si>
  <si>
    <t>6.12.1a</t>
  </si>
  <si>
    <t>● Guidance Document for Contracting Parties to the Barcelona Convention with regard to identifying and designating Particularly Sensitive Sea Areas in relation to Specially Protected Areas of Mediterranean Importance</t>
  </si>
  <si>
    <t>6.12.1b</t>
  </si>
  <si>
    <t>● Revised guidelines for the identification and designation of Particularly Sensitive Sea Areas (PSSAs) ( resolution A.982(24)); </t>
  </si>
  <si>
    <t>6.12.1c</t>
  </si>
  <si>
    <t>● Guidance note on the preparation of proposals on ships' routeing reporting systems (MSC.1/Circ.1060, as amended);</t>
  </si>
  <si>
    <t>6.12.1d</t>
  </si>
  <si>
    <t>● Procedure for the submission of documents containing proposals for the establishment of, or amendments to, ships' routeing systems or ship reporting systems (MSC.1-Circ.1608); and</t>
  </si>
  <si>
    <t>6.12.1e</t>
  </si>
  <si>
    <t>● Revised Guidelines for vessel traffic services, including Guidelines on Recruitment, Qualifications and Training of VTS Operators (A.857(20)).</t>
  </si>
  <si>
    <t>6.12.2</t>
  </si>
  <si>
    <t xml:space="preserve">To consider the recommendations from the “joint IWC-IUCN-ACCOBAMS workshop on how the data and process used to identify important Marine Mamal Areas (IMMAs) can assist in identifying areas of high risk for ship strikes” (6-7 April 2019, Messinia, Greece) as presented in Annex of the ACCOBAMS Resolution 7.12, and more particularly regarding (i) the process for the designation of a PSSA by IMO at a scale that includes the North West Mediterranean Sea, Slope and Canyon IMMA, plus potentially the Spanish corridor, and (ii) risk reduction measures in the Hellenic Trench .  </t>
  </si>
  <si>
    <t xml:space="preserve">% of CPs aware of such recommendations </t>
  </si>
  <si>
    <t xml:space="preserve">6.13 Decision Making Tools </t>
  </si>
  <si>
    <t>6.13.1a</t>
  </si>
  <si>
    <t>To increase awareness of any decision-support tools available to CPs and industry</t>
  </si>
  <si>
    <t xml:space="preserve"> Stakeholders</t>
  </si>
  <si>
    <t>6.13.1b</t>
  </si>
  <si>
    <t xml:space="preserve">CPs </t>
  </si>
  <si>
    <t>6.14 Monitoring and Reporting Obligations</t>
  </si>
  <si>
    <t xml:space="preserve">6.15 Research and Development </t>
  </si>
  <si>
    <t>6.15.1</t>
  </si>
  <si>
    <t>To carry out the required studies for a submission to IMO addressing all criteria for the designation of a particular area as PSSAs and Special Areas under MARPOL</t>
  </si>
  <si>
    <t xml:space="preserve">Number of studies carried out by interested CPs </t>
  </si>
  <si>
    <t xml:space="preserve">At least 1 / to be defined </t>
  </si>
  <si>
    <t>CSO 7 - IDENTIFY AND UNDERSTAND COLLECTIVELY EMERGING ISSUES RELATED TO POLLUTION FROM SHIPS IN THE MEDITERRANEAN, AND DEFINE REQUIRED ACTIONS TO ADDRESS ISSUES IDENTIFIED</t>
  </si>
  <si>
    <t>7.1 Networks</t>
  </si>
  <si>
    <t>7.1.1</t>
  </si>
  <si>
    <t xml:space="preserve">Identification of relevant network for each issue as it emerges, and active participation in said network on the identified issue </t>
  </si>
  <si>
    <t>% of CPs actively participating in networks related to specifically identified emerging issues</t>
  </si>
  <si>
    <t>7.2 Capacity Building / Technical Cooperation</t>
  </si>
  <si>
    <t>7.2.1</t>
  </si>
  <si>
    <t xml:space="preserve">Identification of training needs, and subsequent implementation of training, related to emerging issues as they arise </t>
  </si>
  <si>
    <t>number of trained personnel for each emerging issue</t>
  </si>
  <si>
    <t>Adequate number of personnel to be trained</t>
  </si>
  <si>
    <t xml:space="preserve">7.3 Operations </t>
  </si>
  <si>
    <t xml:space="preserve">7.4 Governance </t>
  </si>
  <si>
    <t>7.4.1</t>
  </si>
  <si>
    <t>To include the discussion of ‘new and emerging issues’ as a rolling agenda item at the Meeting of the Mediterranean Strategy (2022-2031)</t>
  </si>
  <si>
    <t>Number of discussions held on potential new and emerging issues</t>
  </si>
  <si>
    <t xml:space="preserve">Once per year </t>
  </si>
  <si>
    <t>7.4.2</t>
  </si>
  <si>
    <t>To submit proposals for the inclusion of new emerging issues to assess the need for a revised Strategy and Action Plan at the Meeting of the Mediterranean Strategy (2022-2031)</t>
  </si>
  <si>
    <t>Number of submissions</t>
  </si>
  <si>
    <t xml:space="preserve">As appropriate </t>
  </si>
  <si>
    <t>7.5 Ratification / Transposition</t>
  </si>
  <si>
    <t>7.6 Implementation</t>
  </si>
  <si>
    <t>7.7 Enforcement</t>
  </si>
  <si>
    <t xml:space="preserve">7.8 Port Reception Facilities </t>
  </si>
  <si>
    <t>7.9 Alternative Energy / New Technology</t>
  </si>
  <si>
    <t xml:space="preserve">7.10 Response Means </t>
  </si>
  <si>
    <t>7.11 Surveillance / Monitoring Means</t>
  </si>
  <si>
    <t>7.12 Standards / Guidelines</t>
  </si>
  <si>
    <t xml:space="preserve">7.13 Decision Making Tools </t>
  </si>
  <si>
    <t>7.14 Monitoring and Reporting Obligations</t>
  </si>
  <si>
    <t xml:space="preserve">7.15 Research and Development </t>
  </si>
  <si>
    <t>7.15.1</t>
  </si>
  <si>
    <t>To support and participate in research and development initiatives to investigate new and emerging issues related to pollution from ships in the Mediterranean</t>
  </si>
  <si>
    <t xml:space="preserve">Number of CPs participating </t>
  </si>
  <si>
    <t>Needs type</t>
  </si>
  <si>
    <t>In Progress</t>
  </si>
  <si>
    <t>N.B ensure that the 'responsible authority' column G is filtered to show only those actions relevant to CPs</t>
  </si>
  <si>
    <t>N.B ensure that the 'responsible authority' column G is filtered to show only those actions relevant to stakeholders</t>
  </si>
  <si>
    <t>ALBANIA</t>
  </si>
  <si>
    <t>Consutlant A</t>
  </si>
  <si>
    <t>Ms. A. Consultant</t>
  </si>
  <si>
    <t>aconsultant@gmail.com</t>
  </si>
  <si>
    <t>Mob:+355 123123</t>
  </si>
  <si>
    <t>Assistance for preparation of scenario</t>
  </si>
  <si>
    <t>Exercise with B&amp;I and Slovenia, budget for deployment</t>
  </si>
  <si>
    <t>Investment project</t>
  </si>
  <si>
    <t>2027</t>
  </si>
  <si>
    <t xml:space="preserve">Current assessing the need </t>
  </si>
  <si>
    <t>asd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</si>
</sst>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809]#,##0"/>
    <numFmt numFmtId="165" formatCode="[$€-2]\ #,##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7"/>
      <color theme="1"/>
      <name val="Times New Roman"/>
      <family val="1"/>
    </font>
    <font>
      <u/>
      <sz val="11"/>
      <color theme="10"/>
      <name val="Calibri"/>
      <family val="2"/>
      <scheme val="minor"/>
    </font>
    <font>
      <b/>
      <sz val="12"/>
      <color theme="1"/>
      <name val="Calibri Light"/>
      <family val="2"/>
      <scheme val="major"/>
    </font>
    <font>
      <sz val="12"/>
      <color theme="1"/>
      <name val="Calibri Light"/>
      <family val="2"/>
      <scheme val="major"/>
    </font>
    <font>
      <b/>
      <sz val="12"/>
      <color rgb="FF000000"/>
      <name val="Calibri Light"/>
      <family val="2"/>
      <scheme val="major"/>
    </font>
    <font>
      <sz val="12"/>
      <color rgb="FF000000"/>
      <name val="Calibri Light"/>
      <family val="2"/>
      <scheme val="major"/>
    </font>
    <font>
      <i/>
      <sz val="12"/>
      <color theme="1"/>
      <name val="Calibri Light"/>
      <family val="2"/>
      <scheme val="major"/>
    </font>
    <font>
      <sz val="8"/>
      <name val="Calibri"/>
      <family val="2"/>
      <scheme val="minor"/>
    </font>
    <font>
      <vertAlign val="subscript"/>
      <sz val="12"/>
      <color theme="1"/>
      <name val="Calibri Light"/>
      <family val="2"/>
      <scheme val="major"/>
    </font>
    <font>
      <i/>
      <sz val="11"/>
      <color theme="1"/>
      <name val="Calibri"/>
      <family val="2"/>
      <scheme val="minor"/>
    </font>
    <font>
      <sz val="12"/>
      <name val="Calibri Light"/>
      <family val="2"/>
      <scheme val="major"/>
    </font>
    <font>
      <b/>
      <sz val="8"/>
      <color theme="1"/>
      <name val="Calibri Light"/>
      <family val="2"/>
      <scheme val="major"/>
    </font>
    <font>
      <sz val="8"/>
      <color theme="1"/>
      <name val="Calibri Light"/>
      <family val="2"/>
      <scheme val="major"/>
    </font>
    <font>
      <sz val="8"/>
      <color rgb="FF000000"/>
      <name val="Calibri Light"/>
      <family val="2"/>
      <scheme val="major"/>
    </font>
    <font>
      <b/>
      <sz val="8"/>
      <color rgb="FFFFFFFF"/>
      <name val="Calibri Light"/>
      <family val="2"/>
      <scheme val="major"/>
    </font>
    <font>
      <sz val="8"/>
      <name val="Calibri Light"/>
      <family val="2"/>
      <scheme val="major"/>
    </font>
    <font>
      <b/>
      <u/>
      <sz val="16"/>
      <color theme="1"/>
      <name val="Calibri"/>
      <family val="2"/>
      <scheme val="minor"/>
    </font>
    <font>
      <sz val="11"/>
      <color theme="1"/>
      <name val="Calibri"/>
      <family val="2"/>
      <charset val="1"/>
    </font>
    <font>
      <b/>
      <sz val="11"/>
      <color theme="1"/>
      <name val="Calibri"/>
      <family val="2"/>
    </font>
    <font>
      <sz val="12"/>
      <color theme="1"/>
      <name val="Calibri"/>
      <family val="2"/>
      <scheme val="minor"/>
    </font>
    <font>
      <sz val="14"/>
      <color theme="1"/>
      <name val="Calibri"/>
      <family val="2"/>
      <scheme val="minor"/>
    </font>
    <font>
      <b/>
      <sz val="18"/>
      <color theme="1"/>
      <name val="Calibri"/>
      <family val="2"/>
      <scheme val="minor"/>
    </font>
    <font>
      <b/>
      <sz val="14"/>
      <color theme="1"/>
      <name val="Calibri"/>
      <family val="2"/>
      <scheme val="minor"/>
    </font>
    <font>
      <b/>
      <sz val="11"/>
      <color rgb="FF444444"/>
      <name val="Calibri"/>
      <family val="2"/>
      <charset val="1"/>
    </font>
    <font>
      <sz val="12"/>
      <color theme="1"/>
      <name val="Calibri Light"/>
      <family val="2"/>
      <scheme val="major"/>
    </font>
    <font>
      <sz val="12"/>
      <color theme="1"/>
      <name val="Calibri"/>
      <family val="2"/>
    </font>
    <font>
      <b/>
      <sz val="11"/>
      <color rgb="FFFFFFFF"/>
      <name val="Calibri"/>
      <family val="2"/>
      <charset val="1"/>
    </font>
    <font>
      <b/>
      <sz val="11"/>
      <color rgb="FF0070C0"/>
      <name val="Calibri"/>
      <family val="2"/>
      <scheme val="minor"/>
    </font>
  </fonts>
  <fills count="16">
    <fill>
      <patternFill patternType="none"/>
    </fill>
    <fill>
      <patternFill patternType="gray125"/>
    </fill>
    <fill>
      <patternFill patternType="solid">
        <fgColor rgb="FFC6D9F1"/>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ED7D31"/>
        <bgColor indexed="64"/>
      </patternFill>
    </fill>
    <fill>
      <patternFill patternType="solid">
        <fgColor rgb="FFFFC000"/>
        <bgColor indexed="64"/>
      </patternFill>
    </fill>
    <fill>
      <patternFill patternType="solid">
        <fgColor rgb="FF5B9BD5"/>
        <bgColor indexed="64"/>
      </patternFill>
    </fill>
    <fill>
      <patternFill patternType="solid">
        <fgColor rgb="FF92D050"/>
        <bgColor indexed="64"/>
      </patternFill>
    </fill>
    <fill>
      <patternFill patternType="solid">
        <fgColor rgb="FF9966FF"/>
        <bgColor indexed="64"/>
      </patternFill>
    </fill>
    <fill>
      <patternFill patternType="solid">
        <fgColor rgb="FFFF9999"/>
        <bgColor indexed="64"/>
      </patternFill>
    </fill>
    <fill>
      <patternFill patternType="solid">
        <fgColor rgb="FFA5A5A5"/>
        <bgColor indexed="64"/>
      </patternFill>
    </fill>
    <fill>
      <patternFill patternType="solid">
        <fgColor rgb="FFDDEBF7"/>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209">
    <xf numFmtId="0" fontId="0" fillId="0" borderId="0" xfId="0"/>
    <xf numFmtId="0" fontId="6" fillId="0" borderId="0" xfId="0" applyFont="1" applyAlignment="1">
      <alignment vertical="top" wrapText="1"/>
    </xf>
    <xf numFmtId="0" fontId="6" fillId="4" borderId="0" xfId="0" applyFont="1" applyFill="1" applyAlignment="1">
      <alignment vertical="top" wrapText="1"/>
    </xf>
    <xf numFmtId="0" fontId="0" fillId="0" borderId="0" xfId="0" applyAlignment="1">
      <alignment wrapText="1"/>
    </xf>
    <xf numFmtId="0" fontId="6" fillId="5" borderId="0" xfId="0" applyFont="1" applyFill="1" applyAlignment="1">
      <alignment vertical="top" wrapText="1"/>
    </xf>
    <xf numFmtId="0" fontId="7" fillId="2" borderId="9" xfId="0" applyFont="1" applyFill="1" applyBorder="1" applyAlignment="1">
      <alignment vertical="top" wrapText="1"/>
    </xf>
    <xf numFmtId="0" fontId="6" fillId="0" borderId="9" xfId="0" applyFont="1" applyBorder="1" applyAlignment="1">
      <alignment vertical="top" wrapText="1"/>
    </xf>
    <xf numFmtId="9" fontId="6" fillId="0" borderId="9" xfId="0" applyNumberFormat="1" applyFont="1" applyBorder="1" applyAlignment="1">
      <alignment vertical="top" wrapText="1"/>
    </xf>
    <xf numFmtId="0" fontId="9" fillId="0" borderId="9" xfId="0" applyFont="1" applyBorder="1" applyAlignment="1">
      <alignment vertical="top" wrapText="1"/>
    </xf>
    <xf numFmtId="9" fontId="9" fillId="0" borderId="9" xfId="0" applyNumberFormat="1" applyFont="1" applyBorder="1" applyAlignment="1">
      <alignment vertical="top" wrapText="1"/>
    </xf>
    <xf numFmtId="0" fontId="8" fillId="0" borderId="9" xfId="0" applyFont="1" applyBorder="1" applyAlignment="1">
      <alignment vertical="top" wrapText="1"/>
    </xf>
    <xf numFmtId="0" fontId="8" fillId="3" borderId="9" xfId="0" applyFont="1" applyFill="1" applyBorder="1" applyAlignment="1">
      <alignment vertical="top" wrapText="1"/>
    </xf>
    <xf numFmtId="0" fontId="6" fillId="3" borderId="9" xfId="0" applyFont="1" applyFill="1" applyBorder="1" applyAlignment="1">
      <alignment vertical="top" wrapText="1"/>
    </xf>
    <xf numFmtId="9" fontId="8" fillId="0" borderId="9" xfId="0" applyNumberFormat="1" applyFont="1" applyBorder="1" applyAlignment="1">
      <alignment vertical="top" wrapText="1"/>
    </xf>
    <xf numFmtId="9" fontId="8" fillId="3" borderId="9" xfId="0" applyNumberFormat="1" applyFont="1" applyFill="1" applyBorder="1" applyAlignment="1">
      <alignment vertical="top" wrapText="1"/>
    </xf>
    <xf numFmtId="0" fontId="8" fillId="5" borderId="9" xfId="0" applyFont="1" applyFill="1" applyBorder="1" applyAlignment="1">
      <alignment vertical="top" wrapText="1"/>
    </xf>
    <xf numFmtId="0" fontId="6" fillId="5" borderId="9" xfId="0" applyFont="1" applyFill="1" applyBorder="1" applyAlignment="1">
      <alignment vertical="top" wrapText="1"/>
    </xf>
    <xf numFmtId="0" fontId="0" fillId="4" borderId="0" xfId="0" applyFill="1"/>
    <xf numFmtId="9" fontId="6" fillId="5" borderId="9" xfId="0" applyNumberFormat="1" applyFont="1" applyFill="1" applyBorder="1" applyAlignment="1">
      <alignment vertical="top" wrapText="1"/>
    </xf>
    <xf numFmtId="0" fontId="13" fillId="5" borderId="9" xfId="0" applyFont="1" applyFill="1" applyBorder="1" applyAlignment="1">
      <alignment vertical="top" wrapText="1"/>
    </xf>
    <xf numFmtId="0" fontId="6" fillId="6" borderId="0" xfId="0" applyFont="1" applyFill="1" applyAlignment="1">
      <alignment vertical="top" wrapText="1"/>
    </xf>
    <xf numFmtId="0" fontId="7" fillId="2" borderId="11" xfId="0" applyFont="1" applyFill="1" applyBorder="1" applyAlignment="1">
      <alignment vertical="top" wrapText="1"/>
    </xf>
    <xf numFmtId="9" fontId="6" fillId="0" borderId="11" xfId="0" applyNumberFormat="1" applyFont="1" applyBorder="1" applyAlignment="1">
      <alignment vertical="top" wrapText="1"/>
    </xf>
    <xf numFmtId="0" fontId="6" fillId="0" borderId="11" xfId="0" applyFont="1" applyBorder="1" applyAlignment="1">
      <alignment vertical="top" wrapText="1"/>
    </xf>
    <xf numFmtId="0" fontId="6" fillId="5" borderId="11" xfId="0" applyFont="1" applyFill="1" applyBorder="1" applyAlignment="1">
      <alignment vertical="top" wrapText="1"/>
    </xf>
    <xf numFmtId="0" fontId="8" fillId="0" borderId="11" xfId="0" applyFont="1" applyBorder="1" applyAlignment="1">
      <alignment vertical="top" wrapText="1"/>
    </xf>
    <xf numFmtId="0" fontId="8" fillId="3" borderId="11" xfId="0" applyFont="1" applyFill="1" applyBorder="1" applyAlignment="1">
      <alignment vertical="top" wrapText="1"/>
    </xf>
    <xf numFmtId="0" fontId="6" fillId="3" borderId="11" xfId="0" applyFont="1" applyFill="1" applyBorder="1" applyAlignment="1">
      <alignment vertical="top" wrapText="1"/>
    </xf>
    <xf numFmtId="9" fontId="8" fillId="3" borderId="11" xfId="0" applyNumberFormat="1" applyFont="1" applyFill="1" applyBorder="1" applyAlignment="1">
      <alignment vertical="top" wrapText="1"/>
    </xf>
    <xf numFmtId="0" fontId="8" fillId="5" borderId="11" xfId="0" applyFont="1" applyFill="1" applyBorder="1" applyAlignment="1">
      <alignment vertical="top" wrapText="1"/>
    </xf>
    <xf numFmtId="0" fontId="6" fillId="6" borderId="12" xfId="0" applyFont="1" applyFill="1" applyBorder="1" applyAlignment="1">
      <alignment vertical="top" wrapText="1"/>
    </xf>
    <xf numFmtId="0" fontId="8" fillId="6" borderId="12" xfId="0" applyFont="1" applyFill="1" applyBorder="1" applyAlignment="1">
      <alignment vertical="top" wrapText="1"/>
    </xf>
    <xf numFmtId="0" fontId="0" fillId="6" borderId="0" xfId="0" applyFill="1" applyAlignment="1">
      <alignment wrapText="1"/>
    </xf>
    <xf numFmtId="0" fontId="24" fillId="6" borderId="7" xfId="0" applyFont="1" applyFill="1" applyBorder="1" applyAlignment="1">
      <alignment horizontal="right" wrapText="1"/>
    </xf>
    <xf numFmtId="0" fontId="12" fillId="6" borderId="1" xfId="0" applyFont="1" applyFill="1" applyBorder="1" applyAlignment="1">
      <alignment wrapText="1"/>
    </xf>
    <xf numFmtId="0" fontId="22" fillId="0" borderId="15" xfId="0" applyFont="1" applyBorder="1" applyAlignment="1">
      <alignment wrapText="1"/>
    </xf>
    <xf numFmtId="0" fontId="22" fillId="0" borderId="16" xfId="0" applyFont="1" applyBorder="1" applyAlignment="1">
      <alignment wrapText="1"/>
    </xf>
    <xf numFmtId="0" fontId="22" fillId="0" borderId="6" xfId="0" applyFont="1" applyBorder="1" applyAlignment="1">
      <alignment wrapText="1"/>
    </xf>
    <xf numFmtId="0" fontId="23" fillId="0" borderId="18" xfId="0" applyFont="1" applyBorder="1" applyAlignment="1">
      <alignment wrapText="1"/>
    </xf>
    <xf numFmtId="0" fontId="25" fillId="0" borderId="19" xfId="0" applyFont="1" applyBorder="1" applyAlignment="1">
      <alignment wrapText="1"/>
    </xf>
    <xf numFmtId="0" fontId="25" fillId="0" borderId="19" xfId="0" applyFont="1" applyBorder="1"/>
    <xf numFmtId="0" fontId="25" fillId="0" borderId="20" xfId="0" applyFont="1" applyBorder="1" applyAlignment="1">
      <alignment wrapText="1"/>
    </xf>
    <xf numFmtId="0" fontId="21" fillId="0" borderId="7" xfId="0" quotePrefix="1" applyFont="1" applyBorder="1" applyAlignment="1">
      <alignment horizontal="left" vertical="top" wrapText="1"/>
    </xf>
    <xf numFmtId="0" fontId="23"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2" xfId="0" applyFont="1" applyBorder="1" applyAlignment="1">
      <alignment horizontal="left" vertical="top" wrapText="1"/>
    </xf>
    <xf numFmtId="0" fontId="20" fillId="0" borderId="8" xfId="0" applyFont="1" applyBorder="1" applyAlignment="1">
      <alignment horizontal="left" vertical="top" wrapText="1"/>
    </xf>
    <xf numFmtId="0" fontId="20" fillId="0" borderId="2" xfId="0" applyFont="1" applyBorder="1" applyAlignment="1">
      <alignment horizontal="left" vertical="top" wrapText="1"/>
    </xf>
    <xf numFmtId="0" fontId="0" fillId="0" borderId="14" xfId="0" applyBorder="1" applyAlignment="1">
      <alignment horizontal="left" vertical="top" wrapText="1"/>
    </xf>
    <xf numFmtId="0" fontId="0" fillId="0" borderId="5" xfId="0" applyBorder="1" applyAlignment="1">
      <alignment horizontal="left" vertical="top" wrapText="1"/>
    </xf>
    <xf numFmtId="0" fontId="20" fillId="0" borderId="0" xfId="0" applyFont="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8" xfId="0" applyBorder="1" applyAlignment="1">
      <alignment horizontal="left" vertical="top" wrapText="1"/>
    </xf>
    <xf numFmtId="0" fontId="4" fillId="0" borderId="8" xfId="2" applyBorder="1" applyAlignment="1">
      <alignment horizontal="left" vertical="top" wrapText="1"/>
    </xf>
    <xf numFmtId="0" fontId="0" fillId="7" borderId="0" xfId="0" applyFill="1" applyAlignment="1">
      <alignment wrapText="1"/>
    </xf>
    <xf numFmtId="0" fontId="23" fillId="7" borderId="0" xfId="0" applyFont="1" applyFill="1" applyAlignment="1">
      <alignment wrapText="1"/>
    </xf>
    <xf numFmtId="0" fontId="0" fillId="7" borderId="0" xfId="0" applyFill="1"/>
    <xf numFmtId="9" fontId="6" fillId="5" borderId="11" xfId="0" applyNumberFormat="1" applyFont="1" applyFill="1" applyBorder="1" applyAlignment="1">
      <alignment vertical="top" wrapText="1"/>
    </xf>
    <xf numFmtId="0" fontId="20" fillId="0" borderId="6" xfId="0" applyFont="1" applyBorder="1" applyAlignment="1">
      <alignment horizontal="left" vertical="top" wrapText="1"/>
    </xf>
    <xf numFmtId="0" fontId="27" fillId="5" borderId="9" xfId="0" applyFont="1" applyFill="1" applyBorder="1" applyAlignment="1">
      <alignment vertical="top" wrapText="1"/>
    </xf>
    <xf numFmtId="9" fontId="27" fillId="5" borderId="9" xfId="0" applyNumberFormat="1" applyFont="1" applyFill="1" applyBorder="1" applyAlignment="1">
      <alignment vertical="top" wrapText="1"/>
    </xf>
    <xf numFmtId="9" fontId="27" fillId="5" borderId="11" xfId="0" applyNumberFormat="1" applyFont="1" applyFill="1" applyBorder="1" applyAlignment="1">
      <alignment vertical="top" wrapText="1"/>
    </xf>
    <xf numFmtId="0" fontId="6" fillId="3" borderId="0" xfId="0" applyFont="1" applyFill="1" applyAlignment="1">
      <alignment vertical="top" wrapText="1"/>
    </xf>
    <xf numFmtId="0" fontId="6" fillId="0" borderId="23"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26" xfId="0" applyFont="1" applyBorder="1" applyAlignment="1">
      <alignment vertical="top" wrapText="1"/>
    </xf>
    <xf numFmtId="9" fontId="6" fillId="0" borderId="26" xfId="0" applyNumberFormat="1" applyFont="1" applyBorder="1" applyAlignment="1">
      <alignment vertical="top" wrapText="1"/>
    </xf>
    <xf numFmtId="9" fontId="6" fillId="0" borderId="27" xfId="0" applyNumberFormat="1" applyFont="1" applyBorder="1" applyAlignment="1">
      <alignment vertical="top" wrapText="1"/>
    </xf>
    <xf numFmtId="0" fontId="6" fillId="0" borderId="29" xfId="0" applyFont="1" applyBorder="1" applyAlignment="1">
      <alignment vertical="top" wrapText="1"/>
    </xf>
    <xf numFmtId="0" fontId="7" fillId="8" borderId="9" xfId="0" applyFont="1" applyFill="1" applyBorder="1" applyAlignment="1">
      <alignment vertical="top" wrapText="1"/>
    </xf>
    <xf numFmtId="0" fontId="6" fillId="8" borderId="12" xfId="0" applyFont="1" applyFill="1" applyBorder="1" applyAlignment="1">
      <alignment vertical="top" textRotation="45" wrapText="1"/>
    </xf>
    <xf numFmtId="0" fontId="7" fillId="8" borderId="11" xfId="0" applyFont="1" applyFill="1" applyBorder="1" applyAlignment="1">
      <alignment vertical="top" wrapText="1"/>
    </xf>
    <xf numFmtId="0" fontId="6" fillId="9" borderId="9" xfId="0" applyFont="1" applyFill="1" applyBorder="1" applyAlignment="1">
      <alignment vertical="top" wrapText="1"/>
    </xf>
    <xf numFmtId="0" fontId="6" fillId="9" borderId="12" xfId="0" applyFont="1" applyFill="1" applyBorder="1" applyAlignment="1">
      <alignment vertical="top" wrapText="1"/>
    </xf>
    <xf numFmtId="0" fontId="6" fillId="9" borderId="11" xfId="0" applyFont="1" applyFill="1" applyBorder="1" applyAlignment="1">
      <alignment vertical="top" wrapText="1"/>
    </xf>
    <xf numFmtId="0" fontId="6" fillId="10" borderId="9" xfId="0" applyFont="1" applyFill="1" applyBorder="1" applyAlignment="1">
      <alignment vertical="top" wrapText="1"/>
    </xf>
    <xf numFmtId="0" fontId="6" fillId="10" borderId="12" xfId="0" applyFont="1" applyFill="1" applyBorder="1" applyAlignment="1">
      <alignment vertical="top" wrapText="1"/>
    </xf>
    <xf numFmtId="0" fontId="6" fillId="10" borderId="11" xfId="0" applyFont="1" applyFill="1" applyBorder="1" applyAlignment="1">
      <alignment vertical="top" wrapText="1"/>
    </xf>
    <xf numFmtId="0" fontId="6" fillId="11" borderId="9" xfId="0" applyFont="1" applyFill="1" applyBorder="1" applyAlignment="1">
      <alignment vertical="top" wrapText="1"/>
    </xf>
    <xf numFmtId="0" fontId="6" fillId="11" borderId="12" xfId="0" applyFont="1" applyFill="1" applyBorder="1" applyAlignment="1">
      <alignment vertical="top" wrapText="1"/>
    </xf>
    <xf numFmtId="0" fontId="6" fillId="11" borderId="11" xfId="0" applyFont="1" applyFill="1" applyBorder="1" applyAlignment="1">
      <alignment vertical="top" wrapText="1"/>
    </xf>
    <xf numFmtId="0" fontId="6" fillId="12" borderId="9" xfId="0" applyFont="1" applyFill="1" applyBorder="1" applyAlignment="1">
      <alignment vertical="top" wrapText="1"/>
    </xf>
    <xf numFmtId="0" fontId="6" fillId="12" borderId="12" xfId="0" applyFont="1" applyFill="1" applyBorder="1" applyAlignment="1">
      <alignment vertical="top" wrapText="1"/>
    </xf>
    <xf numFmtId="0" fontId="6" fillId="12" borderId="11" xfId="0" applyFont="1" applyFill="1" applyBorder="1" applyAlignment="1">
      <alignment vertical="top" wrapText="1"/>
    </xf>
    <xf numFmtId="0" fontId="6" fillId="13" borderId="9" xfId="0" applyFont="1" applyFill="1" applyBorder="1" applyAlignment="1">
      <alignment vertical="top" wrapText="1"/>
    </xf>
    <xf numFmtId="0" fontId="6" fillId="13" borderId="12" xfId="0" applyFont="1" applyFill="1" applyBorder="1" applyAlignment="1">
      <alignment vertical="top" wrapText="1"/>
    </xf>
    <xf numFmtId="0" fontId="6" fillId="13" borderId="11" xfId="0" applyFont="1" applyFill="1" applyBorder="1" applyAlignment="1">
      <alignment vertical="top" wrapText="1"/>
    </xf>
    <xf numFmtId="0" fontId="6" fillId="6" borderId="30" xfId="0" applyFont="1" applyFill="1" applyBorder="1" applyAlignment="1">
      <alignment vertical="top" wrapText="1"/>
    </xf>
    <xf numFmtId="0" fontId="6" fillId="0" borderId="27" xfId="0" applyFont="1" applyBorder="1" applyAlignment="1">
      <alignment vertical="top" wrapText="1"/>
    </xf>
    <xf numFmtId="0" fontId="6" fillId="0" borderId="31" xfId="0" applyFont="1" applyBorder="1" applyAlignment="1">
      <alignment vertical="top" wrapText="1"/>
    </xf>
    <xf numFmtId="0" fontId="6" fillId="14" borderId="9" xfId="0" applyFont="1" applyFill="1" applyBorder="1" applyAlignment="1">
      <alignment vertical="top" wrapText="1"/>
    </xf>
    <xf numFmtId="0" fontId="6" fillId="14" borderId="12" xfId="0" applyFont="1" applyFill="1" applyBorder="1" applyAlignment="1">
      <alignment vertical="top" wrapText="1"/>
    </xf>
    <xf numFmtId="0" fontId="6" fillId="14" borderId="11" xfId="0" applyFont="1" applyFill="1" applyBorder="1" applyAlignment="1">
      <alignment vertical="top" wrapText="1"/>
    </xf>
    <xf numFmtId="0" fontId="0" fillId="3" borderId="0" xfId="0" applyFill="1"/>
    <xf numFmtId="0" fontId="19" fillId="3" borderId="0" xfId="0" applyFont="1" applyFill="1"/>
    <xf numFmtId="0" fontId="2" fillId="3" borderId="0" xfId="0" applyFont="1" applyFill="1" applyAlignment="1">
      <alignment vertical="center"/>
    </xf>
    <xf numFmtId="0" fontId="26" fillId="3" borderId="0" xfId="0" applyFont="1" applyFill="1"/>
    <xf numFmtId="0" fontId="0" fillId="3" borderId="0" xfId="0" applyFill="1" applyAlignment="1">
      <alignment horizontal="left" vertical="center" indent="5"/>
    </xf>
    <xf numFmtId="0" fontId="0" fillId="3" borderId="0" xfId="0" applyFill="1" applyAlignment="1">
      <alignment horizontal="left" vertical="center" indent="10"/>
    </xf>
    <xf numFmtId="0" fontId="30" fillId="3" borderId="0" xfId="0" applyFont="1" applyFill="1"/>
    <xf numFmtId="0" fontId="0" fillId="15" borderId="0" xfId="0" applyFill="1"/>
    <xf numFmtId="0" fontId="22" fillId="0" borderId="0" xfId="0" applyFont="1" applyAlignment="1">
      <alignment wrapText="1"/>
    </xf>
    <xf numFmtId="9" fontId="6" fillId="0" borderId="0" xfId="0" applyNumberFormat="1" applyFont="1" applyAlignment="1">
      <alignment vertical="center"/>
    </xf>
    <xf numFmtId="164" fontId="6" fillId="0" borderId="4" xfId="0" applyNumberFormat="1" applyFont="1" applyBorder="1" applyAlignment="1">
      <alignment vertical="center"/>
    </xf>
    <xf numFmtId="9" fontId="6" fillId="0" borderId="6" xfId="0" applyNumberFormat="1" applyFont="1" applyBorder="1" applyAlignment="1">
      <alignment vertical="center"/>
    </xf>
    <xf numFmtId="164" fontId="6" fillId="0" borderId="3" xfId="0" applyNumberFormat="1" applyFont="1" applyBorder="1" applyAlignment="1">
      <alignment vertical="center"/>
    </xf>
    <xf numFmtId="0" fontId="5" fillId="2" borderId="9" xfId="0" applyFont="1" applyFill="1" applyBorder="1" applyAlignment="1">
      <alignment vertical="top" wrapText="1"/>
    </xf>
    <xf numFmtId="0" fontId="14" fillId="2" borderId="9" xfId="0" applyFont="1" applyFill="1" applyBorder="1" applyAlignment="1">
      <alignment vertical="top" wrapText="1"/>
    </xf>
    <xf numFmtId="0" fontId="26" fillId="8" borderId="0" xfId="0" applyFont="1" applyFill="1"/>
    <xf numFmtId="0" fontId="14" fillId="8" borderId="9" xfId="0" applyFont="1" applyFill="1" applyBorder="1" applyAlignment="1">
      <alignment vertical="top" wrapText="1"/>
    </xf>
    <xf numFmtId="0" fontId="5" fillId="8" borderId="9" xfId="0" applyFont="1" applyFill="1" applyBorder="1" applyAlignment="1">
      <alignment vertical="top" wrapText="1"/>
    </xf>
    <xf numFmtId="0" fontId="15" fillId="0" borderId="9" xfId="0" applyFont="1" applyBorder="1" applyAlignment="1">
      <alignment vertical="top" wrapText="1"/>
    </xf>
    <xf numFmtId="0" fontId="6" fillId="0" borderId="9" xfId="0" applyFont="1" applyBorder="1" applyAlignment="1">
      <alignment horizontal="left" vertical="top" wrapText="1" indent="2"/>
    </xf>
    <xf numFmtId="0" fontId="27" fillId="0" borderId="9" xfId="0" applyFont="1" applyBorder="1" applyAlignment="1">
      <alignment vertical="top" wrapText="1"/>
    </xf>
    <xf numFmtId="0" fontId="15" fillId="0" borderId="24" xfId="0" applyFont="1" applyBorder="1" applyAlignment="1">
      <alignment vertical="top" wrapText="1"/>
    </xf>
    <xf numFmtId="0" fontId="6" fillId="0" borderId="24" xfId="0" applyFont="1" applyBorder="1" applyAlignment="1">
      <alignment horizontal="left" vertical="top" wrapText="1" indent="2"/>
    </xf>
    <xf numFmtId="0" fontId="15" fillId="0" borderId="23" xfId="0" applyFont="1" applyBorder="1" applyAlignment="1">
      <alignment vertical="top" wrapText="1"/>
    </xf>
    <xf numFmtId="0" fontId="15" fillId="0" borderId="26" xfId="0" applyFont="1" applyBorder="1" applyAlignment="1">
      <alignment vertical="top" wrapText="1"/>
    </xf>
    <xf numFmtId="0" fontId="29" fillId="14" borderId="0" xfId="0" applyFont="1" applyFill="1"/>
    <xf numFmtId="0" fontId="15" fillId="14" borderId="9" xfId="0" applyFont="1" applyFill="1" applyBorder="1" applyAlignment="1">
      <alignment vertical="top" wrapText="1"/>
    </xf>
    <xf numFmtId="0" fontId="15" fillId="0" borderId="31" xfId="0" applyFont="1" applyBorder="1" applyAlignment="1">
      <alignment vertical="top" wrapText="1"/>
    </xf>
    <xf numFmtId="0" fontId="6" fillId="0" borderId="32" xfId="0" applyFont="1" applyBorder="1" applyAlignment="1">
      <alignment vertical="top" wrapText="1"/>
    </xf>
    <xf numFmtId="0" fontId="6" fillId="0" borderId="31" xfId="0" applyFont="1" applyBorder="1" applyAlignment="1">
      <alignment horizontal="left" vertical="top" wrapText="1" indent="2"/>
    </xf>
    <xf numFmtId="0" fontId="15" fillId="5" borderId="9" xfId="0" applyFont="1" applyFill="1" applyBorder="1" applyAlignment="1">
      <alignment vertical="top" wrapText="1"/>
    </xf>
    <xf numFmtId="0" fontId="15" fillId="3" borderId="9" xfId="0" applyFont="1" applyFill="1" applyBorder="1" applyAlignment="1">
      <alignment vertical="top" wrapText="1"/>
    </xf>
    <xf numFmtId="0" fontId="26" fillId="9" borderId="0" xfId="0" applyFont="1" applyFill="1"/>
    <xf numFmtId="0" fontId="15" fillId="9" borderId="9" xfId="0" applyFont="1" applyFill="1" applyBorder="1" applyAlignment="1">
      <alignment vertical="top" wrapText="1"/>
    </xf>
    <xf numFmtId="0" fontId="27" fillId="0" borderId="23" xfId="0" applyFont="1" applyBorder="1" applyAlignment="1">
      <alignment vertical="top" wrapText="1"/>
    </xf>
    <xf numFmtId="0" fontId="26" fillId="10" borderId="0" xfId="0" applyFont="1" applyFill="1"/>
    <xf numFmtId="0" fontId="15" fillId="10" borderId="9" xfId="0" applyFont="1" applyFill="1" applyBorder="1" applyAlignment="1">
      <alignment vertical="top" wrapText="1"/>
    </xf>
    <xf numFmtId="0" fontId="18" fillId="0" borderId="9" xfId="0" applyFont="1" applyBorder="1" applyAlignment="1">
      <alignment vertical="top" wrapText="1"/>
    </xf>
    <xf numFmtId="0" fontId="13" fillId="0" borderId="9" xfId="0" applyFont="1" applyBorder="1" applyAlignment="1">
      <alignment vertical="top" wrapText="1"/>
    </xf>
    <xf numFmtId="0" fontId="18" fillId="5" borderId="9" xfId="0" applyFont="1" applyFill="1" applyBorder="1" applyAlignment="1">
      <alignment vertical="top" wrapText="1"/>
    </xf>
    <xf numFmtId="0" fontId="26" fillId="11" borderId="0" xfId="0" applyFont="1" applyFill="1"/>
    <xf numFmtId="0" fontId="15" fillId="11" borderId="9" xfId="0" applyFont="1" applyFill="1" applyBorder="1" applyAlignment="1">
      <alignment vertical="top" wrapText="1"/>
    </xf>
    <xf numFmtId="0" fontId="29" fillId="12" borderId="0" xfId="0" applyFont="1" applyFill="1"/>
    <xf numFmtId="0" fontId="18" fillId="12" borderId="9" xfId="0" applyFont="1" applyFill="1" applyBorder="1" applyAlignment="1">
      <alignment vertical="top" wrapText="1"/>
    </xf>
    <xf numFmtId="0" fontId="13" fillId="12" borderId="9" xfId="0" applyFont="1" applyFill="1" applyBorder="1" applyAlignment="1">
      <alignment vertical="top" wrapText="1"/>
    </xf>
    <xf numFmtId="0" fontId="26" fillId="13" borderId="0" xfId="0" applyFont="1" applyFill="1"/>
    <xf numFmtId="0" fontId="18" fillId="13" borderId="9" xfId="0" applyFont="1" applyFill="1" applyBorder="1" applyAlignment="1">
      <alignment vertical="top" wrapText="1"/>
    </xf>
    <xf numFmtId="0" fontId="13" fillId="13" borderId="9" xfId="0" applyFont="1" applyFill="1" applyBorder="1" applyAlignment="1">
      <alignment vertical="top" wrapText="1"/>
    </xf>
    <xf numFmtId="0" fontId="15" fillId="6" borderId="0" xfId="0" applyFont="1" applyFill="1" applyAlignment="1">
      <alignment vertical="top" wrapText="1"/>
    </xf>
    <xf numFmtId="0" fontId="0" fillId="6" borderId="0" xfId="0" applyFill="1" applyAlignment="1">
      <alignment vertical="top" wrapText="1"/>
    </xf>
    <xf numFmtId="0" fontId="15" fillId="0" borderId="0" xfId="0" applyFont="1" applyAlignment="1">
      <alignment vertical="top" wrapText="1"/>
    </xf>
    <xf numFmtId="0" fontId="0" fillId="0" borderId="0" xfId="0" applyAlignment="1">
      <alignment vertical="top" wrapText="1"/>
    </xf>
    <xf numFmtId="9" fontId="6" fillId="0" borderId="9" xfId="1" applyFont="1" applyBorder="1" applyAlignment="1" applyProtection="1">
      <alignment vertical="top" wrapText="1"/>
    </xf>
    <xf numFmtId="9" fontId="6" fillId="0" borderId="24" xfId="1" applyFont="1" applyBorder="1" applyAlignment="1" applyProtection="1">
      <alignment vertical="top" wrapText="1"/>
    </xf>
    <xf numFmtId="9" fontId="6" fillId="0" borderId="23" xfId="0" applyNumberFormat="1" applyFont="1" applyBorder="1" applyAlignment="1">
      <alignment vertical="top" wrapText="1"/>
    </xf>
    <xf numFmtId="9" fontId="6" fillId="3" borderId="9" xfId="0" applyNumberFormat="1" applyFont="1" applyFill="1" applyBorder="1" applyAlignment="1">
      <alignment vertical="top" wrapText="1"/>
    </xf>
    <xf numFmtId="9" fontId="6" fillId="10" borderId="9" xfId="0" applyNumberFormat="1" applyFont="1" applyFill="1" applyBorder="1" applyAlignment="1">
      <alignment vertical="top" wrapText="1"/>
    </xf>
    <xf numFmtId="9" fontId="6" fillId="11" borderId="9" xfId="0" applyNumberFormat="1" applyFont="1" applyFill="1" applyBorder="1" applyAlignment="1">
      <alignment vertical="top" wrapText="1"/>
    </xf>
    <xf numFmtId="9" fontId="13" fillId="0" borderId="9" xfId="0" applyNumberFormat="1" applyFont="1" applyBorder="1" applyAlignment="1">
      <alignment vertical="top" wrapText="1"/>
    </xf>
    <xf numFmtId="9" fontId="13" fillId="5" borderId="9" xfId="0" applyNumberFormat="1" applyFont="1" applyFill="1" applyBorder="1" applyAlignment="1">
      <alignment vertical="top" wrapText="1"/>
    </xf>
    <xf numFmtId="9" fontId="13" fillId="12" borderId="9" xfId="0" applyNumberFormat="1" applyFont="1" applyFill="1" applyBorder="1" applyAlignment="1">
      <alignment vertical="top" wrapText="1"/>
    </xf>
    <xf numFmtId="0" fontId="6" fillId="14" borderId="10" xfId="0" applyFont="1" applyFill="1" applyBorder="1" applyAlignment="1">
      <alignment vertical="top" wrapText="1"/>
    </xf>
    <xf numFmtId="0" fontId="7" fillId="8" borderId="10" xfId="0" applyFont="1" applyFill="1" applyBorder="1" applyAlignment="1">
      <alignment vertical="top" wrapText="1"/>
    </xf>
    <xf numFmtId="0" fontId="6" fillId="9" borderId="10" xfId="0" applyFont="1" applyFill="1" applyBorder="1" applyAlignment="1">
      <alignment vertical="top" wrapText="1"/>
    </xf>
    <xf numFmtId="0" fontId="6" fillId="10" borderId="10" xfId="0" applyFont="1" applyFill="1" applyBorder="1" applyAlignment="1">
      <alignment vertical="top" wrapText="1"/>
    </xf>
    <xf numFmtId="0" fontId="6" fillId="11" borderId="10" xfId="0" applyFont="1" applyFill="1" applyBorder="1" applyAlignment="1">
      <alignment vertical="top" wrapText="1"/>
    </xf>
    <xf numFmtId="0" fontId="6" fillId="12" borderId="10" xfId="0" applyFont="1" applyFill="1" applyBorder="1" applyAlignment="1">
      <alignment vertical="top" wrapText="1"/>
    </xf>
    <xf numFmtId="0" fontId="6" fillId="13" borderId="10" xfId="0" applyFont="1" applyFill="1" applyBorder="1" applyAlignment="1">
      <alignment vertical="top" wrapText="1"/>
    </xf>
    <xf numFmtId="49" fontId="6" fillId="5" borderId="9" xfId="0" applyNumberFormat="1" applyFont="1" applyFill="1" applyBorder="1" applyAlignment="1">
      <alignment vertical="top" wrapText="1"/>
    </xf>
    <xf numFmtId="49" fontId="6" fillId="0" borderId="9" xfId="0" applyNumberFormat="1" applyFont="1" applyBorder="1" applyAlignment="1">
      <alignment vertical="top" wrapText="1"/>
    </xf>
    <xf numFmtId="49" fontId="27" fillId="5" borderId="9" xfId="0" applyNumberFormat="1" applyFont="1" applyFill="1" applyBorder="1" applyAlignment="1">
      <alignment vertical="top" wrapText="1"/>
    </xf>
    <xf numFmtId="49" fontId="8" fillId="0" borderId="9" xfId="0" applyNumberFormat="1" applyFont="1" applyBorder="1" applyAlignment="1">
      <alignment vertical="top" wrapText="1"/>
    </xf>
    <xf numFmtId="49" fontId="8" fillId="3" borderId="9" xfId="0" applyNumberFormat="1" applyFont="1" applyFill="1" applyBorder="1" applyAlignment="1">
      <alignment vertical="top" wrapText="1"/>
    </xf>
    <xf numFmtId="49" fontId="6" fillId="3" borderId="9" xfId="0" applyNumberFormat="1" applyFont="1" applyFill="1" applyBorder="1" applyAlignment="1">
      <alignment vertical="top" wrapText="1"/>
    </xf>
    <xf numFmtId="49" fontId="6" fillId="0" borderId="24" xfId="0" applyNumberFormat="1" applyFont="1" applyBorder="1" applyAlignment="1">
      <alignment vertical="top" wrapText="1"/>
    </xf>
    <xf numFmtId="49" fontId="6" fillId="0" borderId="23" xfId="0" applyNumberFormat="1" applyFont="1" applyBorder="1" applyAlignment="1">
      <alignment vertical="top" wrapText="1"/>
    </xf>
    <xf numFmtId="49" fontId="6" fillId="0" borderId="26" xfId="0" applyNumberFormat="1" applyFont="1" applyBorder="1" applyAlignment="1">
      <alignment vertical="top" wrapText="1"/>
    </xf>
    <xf numFmtId="49" fontId="6" fillId="0" borderId="31" xfId="0" applyNumberFormat="1" applyFont="1" applyBorder="1" applyAlignment="1">
      <alignment vertical="top" wrapText="1"/>
    </xf>
    <xf numFmtId="165" fontId="6" fillId="5" borderId="9" xfId="0" applyNumberFormat="1" applyFont="1" applyFill="1" applyBorder="1" applyAlignment="1">
      <alignment vertical="top" wrapText="1"/>
    </xf>
    <xf numFmtId="165" fontId="6" fillId="0" borderId="9" xfId="0" applyNumberFormat="1" applyFont="1" applyBorder="1" applyAlignment="1">
      <alignment vertical="top" wrapText="1"/>
    </xf>
    <xf numFmtId="165" fontId="27" fillId="5" borderId="9" xfId="0" applyNumberFormat="1" applyFont="1" applyFill="1" applyBorder="1" applyAlignment="1">
      <alignment vertical="top" wrapText="1"/>
    </xf>
    <xf numFmtId="165" fontId="8" fillId="0" borderId="9" xfId="0" applyNumberFormat="1" applyFont="1" applyBorder="1" applyAlignment="1">
      <alignment vertical="top" wrapText="1"/>
    </xf>
    <xf numFmtId="165" fontId="8" fillId="3" borderId="9" xfId="0" applyNumberFormat="1" applyFont="1" applyFill="1" applyBorder="1" applyAlignment="1">
      <alignment vertical="top" wrapText="1"/>
    </xf>
    <xf numFmtId="165" fontId="6" fillId="3" borderId="9" xfId="0" applyNumberFormat="1" applyFont="1" applyFill="1" applyBorder="1" applyAlignment="1">
      <alignment vertical="top" wrapText="1"/>
    </xf>
    <xf numFmtId="165" fontId="6" fillId="0" borderId="24" xfId="0" applyNumberFormat="1" applyFont="1" applyBorder="1" applyAlignment="1">
      <alignment vertical="top" wrapText="1"/>
    </xf>
    <xf numFmtId="165" fontId="6" fillId="0" borderId="28" xfId="0" applyNumberFormat="1" applyFont="1" applyBorder="1" applyAlignment="1">
      <alignment vertical="top" wrapText="1"/>
    </xf>
    <xf numFmtId="165" fontId="6" fillId="0" borderId="26" xfId="0" applyNumberFormat="1" applyFont="1" applyBorder="1" applyAlignment="1">
      <alignment vertical="top" wrapText="1"/>
    </xf>
    <xf numFmtId="165" fontId="6" fillId="0" borderId="31" xfId="0" applyNumberFormat="1" applyFont="1" applyBorder="1" applyAlignment="1">
      <alignment vertical="top" wrapText="1"/>
    </xf>
    <xf numFmtId="165" fontId="6" fillId="0" borderId="23" xfId="0" applyNumberFormat="1" applyFont="1" applyBorder="1" applyAlignment="1">
      <alignment vertical="top" wrapText="1"/>
    </xf>
    <xf numFmtId="0" fontId="6" fillId="6" borderId="30" xfId="0" applyFont="1" applyFill="1" applyBorder="1" applyAlignment="1">
      <alignment vertical="top" textRotation="45" wrapText="1"/>
    </xf>
    <xf numFmtId="9" fontId="6" fillId="6" borderId="30" xfId="0" applyNumberFormat="1" applyFont="1" applyFill="1" applyBorder="1" applyAlignment="1">
      <alignment vertical="top" wrapText="1"/>
    </xf>
    <xf numFmtId="9" fontId="27" fillId="6" borderId="30" xfId="0" applyNumberFormat="1" applyFont="1" applyFill="1" applyBorder="1" applyAlignment="1">
      <alignment vertical="top" wrapText="1"/>
    </xf>
    <xf numFmtId="0" fontId="8" fillId="6" borderId="30" xfId="0" applyFont="1" applyFill="1" applyBorder="1" applyAlignment="1">
      <alignment vertical="top" wrapText="1"/>
    </xf>
    <xf numFmtId="9" fontId="8" fillId="6" borderId="30" xfId="0" applyNumberFormat="1" applyFont="1" applyFill="1" applyBorder="1" applyAlignment="1">
      <alignment vertical="top" wrapText="1"/>
    </xf>
    <xf numFmtId="0" fontId="6" fillId="3" borderId="30" xfId="0" applyFont="1" applyFill="1" applyBorder="1" applyAlignment="1">
      <alignment vertical="top" wrapText="1"/>
    </xf>
    <xf numFmtId="0" fontId="6" fillId="0" borderId="33" xfId="0" applyFont="1" applyBorder="1" applyAlignment="1">
      <alignment vertical="top" wrapText="1"/>
    </xf>
    <xf numFmtId="0" fontId="6" fillId="0" borderId="34" xfId="0" applyFont="1" applyBorder="1" applyAlignment="1">
      <alignment vertical="top" wrapText="1"/>
    </xf>
    <xf numFmtId="49" fontId="6" fillId="0" borderId="9" xfId="0" quotePrefix="1" applyNumberFormat="1" applyFont="1" applyBorder="1" applyAlignment="1">
      <alignment vertical="top" wrapText="1"/>
    </xf>
    <xf numFmtId="0" fontId="25" fillId="0" borderId="7" xfId="0" applyFont="1" applyBorder="1" applyAlignment="1">
      <alignment horizontal="center" vertical="top" wrapText="1"/>
    </xf>
    <xf numFmtId="0" fontId="25" fillId="0" borderId="8" xfId="0" applyFont="1" applyBorder="1" applyAlignment="1">
      <alignment horizontal="center" vertical="top" wrapText="1"/>
    </xf>
    <xf numFmtId="0" fontId="25" fillId="0" borderId="2" xfId="0" applyFont="1" applyBorder="1" applyAlignment="1">
      <alignment horizontal="center" vertical="top" wrapText="1"/>
    </xf>
    <xf numFmtId="0" fontId="21" fillId="0" borderId="13" xfId="0" quotePrefix="1" applyFont="1" applyBorder="1" applyAlignment="1">
      <alignment horizontal="left" vertical="top" wrapText="1"/>
    </xf>
    <xf numFmtId="0" fontId="21" fillId="0" borderId="15" xfId="0" quotePrefix="1" applyFont="1" applyBorder="1" applyAlignment="1">
      <alignment horizontal="left" vertical="top" wrapText="1"/>
    </xf>
    <xf numFmtId="0" fontId="21" fillId="0" borderId="16" xfId="0" quotePrefix="1" applyFont="1" applyBorder="1" applyAlignment="1">
      <alignment horizontal="left" vertical="top" wrapText="1"/>
    </xf>
    <xf numFmtId="0" fontId="25" fillId="0" borderId="7" xfId="0" applyFont="1" applyBorder="1" applyAlignment="1">
      <alignment horizontal="center" wrapText="1"/>
    </xf>
    <xf numFmtId="0" fontId="25" fillId="0" borderId="8" xfId="0" applyFont="1" applyBorder="1" applyAlignment="1">
      <alignment horizontal="center" wrapText="1"/>
    </xf>
    <xf numFmtId="0" fontId="25" fillId="0" borderId="2" xfId="0" applyFont="1" applyBorder="1" applyAlignment="1">
      <alignment horizontal="center" wrapText="1"/>
    </xf>
    <xf numFmtId="0" fontId="25" fillId="0" borderId="22" xfId="0" applyFont="1" applyBorder="1" applyAlignment="1">
      <alignment horizontal="center" wrapText="1"/>
    </xf>
    <xf numFmtId="0" fontId="25" fillId="0" borderId="21" xfId="0" applyFont="1" applyBorder="1" applyAlignment="1">
      <alignment horizontal="center" wrapText="1"/>
    </xf>
    <xf numFmtId="0" fontId="25" fillId="0" borderId="13" xfId="0" applyFont="1" applyBorder="1" applyAlignment="1">
      <alignment horizontal="center" wrapText="1"/>
    </xf>
    <xf numFmtId="0" fontId="25" fillId="0" borderId="16" xfId="0" applyFont="1" applyBorder="1" applyAlignment="1">
      <alignment horizontal="center" wrapText="1"/>
    </xf>
    <xf numFmtId="0" fontId="25" fillId="0" borderId="17" xfId="0" applyFont="1" applyBorder="1" applyAlignment="1">
      <alignment horizont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9999"/>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F584C-B871-4D22-BD2D-B720B2E1DA55}">
  <dimension ref="A1:AJ60"/>
  <sheetViews>
    <sheetView workbookViewId="0">
      <selection activeCell="D3" sqref="D3:D13"/>
    </sheetView>
  </sheetViews>
  <sheetFormatPr defaultRowHeight="15" x14ac:dyDescent="0.25"/>
  <cols>
    <col min="25" max="36" width="9.140625" style="104"/>
  </cols>
  <sheetData>
    <row r="1" spans="1:24" ht="21" x14ac:dyDescent="0.35">
      <c r="A1" s="97"/>
      <c r="B1" s="97"/>
      <c r="C1" s="97"/>
      <c r="D1" s="98" t="s">
        <v>0</v>
      </c>
      <c r="E1" s="97"/>
      <c r="F1" s="97"/>
      <c r="G1" s="97"/>
      <c r="H1" s="97"/>
      <c r="I1" s="97"/>
      <c r="J1" s="97"/>
      <c r="K1" s="97"/>
      <c r="L1" s="97"/>
      <c r="M1" s="97"/>
      <c r="N1" s="97"/>
      <c r="O1" s="97"/>
      <c r="P1" s="97"/>
      <c r="Q1" s="97"/>
      <c r="R1" s="97"/>
      <c r="S1" s="97"/>
      <c r="T1" s="97"/>
      <c r="U1" s="97"/>
      <c r="V1" s="97"/>
      <c r="W1" s="97"/>
      <c r="X1" s="97"/>
    </row>
    <row r="2" spans="1:24" x14ac:dyDescent="0.25">
      <c r="A2" s="97"/>
      <c r="B2" s="97"/>
      <c r="C2" s="97"/>
      <c r="D2" s="97"/>
      <c r="E2" s="97"/>
      <c r="F2" s="97"/>
      <c r="G2" s="97"/>
      <c r="H2" s="97"/>
      <c r="I2" s="97"/>
      <c r="J2" s="97"/>
      <c r="K2" s="97"/>
      <c r="L2" s="97"/>
      <c r="M2" s="97"/>
      <c r="N2" s="97"/>
      <c r="O2" s="97"/>
      <c r="P2" s="97"/>
      <c r="Q2" s="97"/>
      <c r="R2" s="97"/>
      <c r="S2" s="97"/>
      <c r="T2" s="97"/>
      <c r="U2" s="97"/>
      <c r="V2" s="97"/>
      <c r="W2" s="97"/>
      <c r="X2" s="97"/>
    </row>
    <row r="3" spans="1:24" x14ac:dyDescent="0.25">
      <c r="A3" s="99" t="s">
        <v>1</v>
      </c>
      <c r="B3" s="97"/>
      <c r="C3" s="97"/>
      <c r="D3" s="97"/>
      <c r="E3" s="97"/>
      <c r="F3" s="97"/>
      <c r="G3" s="97"/>
      <c r="H3" s="97"/>
      <c r="I3" s="97"/>
      <c r="J3" s="97"/>
      <c r="K3" s="97"/>
      <c r="L3" s="97"/>
      <c r="M3" s="97"/>
      <c r="N3" s="97"/>
      <c r="O3" s="97"/>
      <c r="P3" s="97"/>
      <c r="Q3" s="97"/>
      <c r="R3" s="97"/>
      <c r="S3" s="97"/>
      <c r="T3" s="97"/>
      <c r="U3" s="97"/>
      <c r="V3" s="97"/>
      <c r="W3" s="97"/>
      <c r="X3" s="97"/>
    </row>
    <row r="4" spans="1:24" x14ac:dyDescent="0.25">
      <c r="A4" s="100" t="s">
        <v>2</v>
      </c>
      <c r="B4" s="97"/>
      <c r="C4" s="97"/>
      <c r="D4" s="97"/>
      <c r="E4" s="97"/>
      <c r="F4" s="97"/>
      <c r="G4" s="97"/>
      <c r="H4" s="97"/>
      <c r="I4" s="97"/>
      <c r="J4" s="97"/>
      <c r="K4" s="97"/>
      <c r="L4" s="97"/>
      <c r="M4" s="97"/>
      <c r="N4" s="97"/>
      <c r="O4" s="97"/>
      <c r="P4" s="97"/>
      <c r="Q4" s="97"/>
      <c r="R4" s="97"/>
      <c r="S4" s="97"/>
      <c r="T4" s="97"/>
      <c r="U4" s="97"/>
      <c r="V4" s="97"/>
      <c r="W4" s="97"/>
      <c r="X4" s="97"/>
    </row>
    <row r="5" spans="1:24" x14ac:dyDescent="0.25">
      <c r="A5" s="101" t="s">
        <v>3</v>
      </c>
      <c r="B5" s="97"/>
      <c r="C5" s="97"/>
      <c r="D5" s="97"/>
      <c r="E5" s="97"/>
      <c r="F5" s="97"/>
      <c r="G5" s="97"/>
      <c r="H5" s="97"/>
      <c r="I5" s="97"/>
      <c r="J5" s="97"/>
      <c r="K5" s="97"/>
      <c r="L5" s="97"/>
      <c r="M5" s="97"/>
      <c r="N5" s="97"/>
      <c r="O5" s="97"/>
      <c r="P5" s="97"/>
      <c r="Q5" s="97"/>
      <c r="R5" s="97"/>
      <c r="S5" s="97"/>
      <c r="T5" s="97"/>
      <c r="U5" s="97"/>
      <c r="V5" s="97"/>
      <c r="W5" s="97"/>
      <c r="X5" s="97"/>
    </row>
    <row r="6" spans="1:24" x14ac:dyDescent="0.25">
      <c r="A6" s="102" t="s">
        <v>4</v>
      </c>
      <c r="B6" s="97"/>
      <c r="C6" s="97"/>
      <c r="D6" s="97"/>
      <c r="E6" s="97"/>
      <c r="F6" s="97"/>
      <c r="G6" s="97"/>
      <c r="H6" s="97"/>
      <c r="I6" s="97"/>
      <c r="J6" s="97"/>
      <c r="K6" s="97"/>
      <c r="L6" s="97"/>
      <c r="M6" s="97"/>
      <c r="N6" s="97"/>
      <c r="O6" s="97"/>
      <c r="P6" s="97"/>
      <c r="Q6" s="97"/>
      <c r="R6" s="97"/>
      <c r="S6" s="97"/>
      <c r="T6" s="97"/>
      <c r="U6" s="97"/>
      <c r="V6" s="97"/>
      <c r="W6" s="97"/>
      <c r="X6" s="97"/>
    </row>
    <row r="7" spans="1:24" x14ac:dyDescent="0.25">
      <c r="A7" s="102" t="s">
        <v>5</v>
      </c>
      <c r="B7" s="97"/>
      <c r="C7" s="97"/>
      <c r="D7" s="97"/>
      <c r="E7" s="97"/>
      <c r="F7" s="97"/>
      <c r="G7" s="97"/>
      <c r="H7" s="97"/>
      <c r="I7" s="97"/>
      <c r="J7" s="97"/>
      <c r="K7" s="97"/>
      <c r="L7" s="97"/>
      <c r="M7" s="97"/>
      <c r="N7" s="97"/>
      <c r="O7" s="97"/>
      <c r="P7" s="97"/>
      <c r="Q7" s="97"/>
      <c r="R7" s="97"/>
      <c r="S7" s="97"/>
      <c r="T7" s="97"/>
      <c r="U7" s="97"/>
      <c r="V7" s="97"/>
      <c r="W7" s="97"/>
      <c r="X7" s="97"/>
    </row>
    <row r="8" spans="1:24" x14ac:dyDescent="0.25">
      <c r="A8" s="102"/>
      <c r="B8" s="97"/>
      <c r="C8" s="97"/>
      <c r="D8" s="97"/>
      <c r="E8" s="97"/>
      <c r="F8" s="97"/>
      <c r="G8" s="97"/>
      <c r="H8" s="97"/>
      <c r="I8" s="97"/>
      <c r="J8" s="97"/>
      <c r="K8" s="97"/>
      <c r="L8" s="97"/>
      <c r="M8" s="97"/>
      <c r="N8" s="97"/>
      <c r="O8" s="97"/>
      <c r="P8" s="97"/>
      <c r="Q8" s="97"/>
      <c r="R8" s="97"/>
      <c r="S8" s="97"/>
      <c r="T8" s="97"/>
      <c r="U8" s="97"/>
      <c r="V8" s="97"/>
      <c r="W8" s="97"/>
      <c r="X8" s="97"/>
    </row>
    <row r="9" spans="1:24" x14ac:dyDescent="0.25">
      <c r="A9" s="100" t="s">
        <v>6</v>
      </c>
      <c r="B9" s="97"/>
      <c r="C9" s="97"/>
      <c r="D9" s="97"/>
      <c r="E9" s="97"/>
      <c r="F9" s="97"/>
      <c r="G9" s="97"/>
      <c r="H9" s="97"/>
      <c r="I9" s="97"/>
      <c r="J9" s="97"/>
      <c r="K9" s="97"/>
      <c r="L9" s="97"/>
      <c r="M9" s="97"/>
      <c r="N9" s="97"/>
      <c r="O9" s="97"/>
      <c r="P9" s="97"/>
      <c r="Q9" s="97"/>
      <c r="R9" s="97"/>
      <c r="S9" s="97"/>
      <c r="T9" s="97"/>
      <c r="U9" s="97"/>
      <c r="V9" s="97"/>
      <c r="W9" s="97"/>
      <c r="X9" s="97"/>
    </row>
    <row r="10" spans="1:24" x14ac:dyDescent="0.25">
      <c r="A10" s="101" t="s">
        <v>7</v>
      </c>
      <c r="B10" s="97"/>
      <c r="C10" s="97"/>
      <c r="D10" s="97"/>
      <c r="E10" s="97"/>
      <c r="F10" s="97"/>
      <c r="G10" s="97"/>
      <c r="H10" s="97"/>
      <c r="I10" s="97"/>
      <c r="J10" s="97"/>
      <c r="K10" s="97"/>
      <c r="L10" s="97"/>
      <c r="M10" s="97"/>
      <c r="N10" s="97"/>
      <c r="O10" s="97"/>
      <c r="P10" s="97"/>
      <c r="Q10" s="97"/>
      <c r="R10" s="97"/>
      <c r="S10" s="97"/>
      <c r="T10" s="97"/>
      <c r="U10" s="97"/>
      <c r="V10" s="97"/>
      <c r="W10" s="97"/>
      <c r="X10" s="97"/>
    </row>
    <row r="11" spans="1:24" x14ac:dyDescent="0.25">
      <c r="A11" s="101" t="s">
        <v>8</v>
      </c>
      <c r="B11" s="97"/>
      <c r="C11" s="97"/>
      <c r="D11" s="97"/>
      <c r="E11" s="97"/>
      <c r="F11" s="97"/>
      <c r="G11" s="97"/>
      <c r="H11" s="97"/>
      <c r="I11" s="97"/>
      <c r="J11" s="97"/>
      <c r="K11" s="97"/>
      <c r="L11" s="97"/>
      <c r="M11" s="97"/>
      <c r="N11" s="97"/>
      <c r="O11" s="97"/>
      <c r="P11" s="97"/>
      <c r="Q11" s="97"/>
      <c r="R11" s="97"/>
      <c r="S11" s="97"/>
      <c r="T11" s="97"/>
      <c r="U11" s="97"/>
      <c r="V11" s="97"/>
      <c r="W11" s="97"/>
      <c r="X11" s="97"/>
    </row>
    <row r="12" spans="1:24" x14ac:dyDescent="0.25">
      <c r="A12" s="101" t="s">
        <v>9</v>
      </c>
      <c r="B12" s="97"/>
      <c r="C12" s="97"/>
      <c r="D12" s="97"/>
      <c r="E12" s="97"/>
      <c r="F12" s="97"/>
      <c r="G12" s="97"/>
      <c r="H12" s="97"/>
      <c r="I12" s="97"/>
      <c r="J12" s="97"/>
      <c r="K12" s="97"/>
      <c r="L12" s="97"/>
      <c r="M12" s="97"/>
      <c r="N12" s="97"/>
      <c r="O12" s="97"/>
      <c r="P12" s="97"/>
      <c r="Q12" s="97"/>
      <c r="R12" s="97"/>
      <c r="S12" s="97"/>
      <c r="T12" s="97"/>
      <c r="U12" s="97"/>
      <c r="V12" s="97"/>
      <c r="W12" s="97"/>
      <c r="X12" s="97"/>
    </row>
    <row r="13" spans="1:24" x14ac:dyDescent="0.25">
      <c r="A13" s="101" t="s">
        <v>10</v>
      </c>
      <c r="B13" s="97"/>
      <c r="C13" s="97"/>
      <c r="D13" s="97"/>
      <c r="E13" s="97"/>
      <c r="F13" s="97"/>
      <c r="G13" s="97"/>
      <c r="H13" s="97"/>
      <c r="I13" s="97"/>
      <c r="J13" s="97"/>
      <c r="K13" s="97"/>
      <c r="L13" s="97"/>
      <c r="M13" s="97"/>
      <c r="N13" s="97"/>
      <c r="O13" s="97"/>
      <c r="P13" s="97"/>
      <c r="Q13" s="97"/>
      <c r="R13" s="97"/>
      <c r="S13" s="97"/>
      <c r="T13" s="97"/>
      <c r="U13" s="97"/>
      <c r="V13" s="97"/>
      <c r="W13" s="97"/>
      <c r="X13" s="97"/>
    </row>
    <row r="14" spans="1:24" x14ac:dyDescent="0.25">
      <c r="A14" s="101" t="s">
        <v>11</v>
      </c>
      <c r="B14" s="97"/>
      <c r="C14" s="97"/>
      <c r="D14" s="97"/>
      <c r="E14" s="97"/>
      <c r="F14" s="97"/>
      <c r="G14" s="97"/>
      <c r="H14" s="97"/>
      <c r="I14" s="97"/>
      <c r="J14" s="97"/>
      <c r="K14" s="97"/>
      <c r="L14" s="97"/>
      <c r="M14" s="97"/>
      <c r="N14" s="97"/>
      <c r="O14" s="97"/>
      <c r="P14" s="97"/>
      <c r="Q14" s="97"/>
      <c r="R14" s="97"/>
      <c r="S14" s="97"/>
      <c r="T14" s="97"/>
      <c r="U14" s="97"/>
      <c r="V14" s="97"/>
      <c r="W14" s="97"/>
      <c r="X14" s="97"/>
    </row>
    <row r="15" spans="1:24" x14ac:dyDescent="0.25">
      <c r="A15" s="101" t="s">
        <v>12</v>
      </c>
      <c r="B15" s="97"/>
      <c r="C15" s="97"/>
      <c r="D15" s="97"/>
      <c r="E15" s="97"/>
      <c r="F15" s="97"/>
      <c r="G15" s="97"/>
      <c r="H15" s="97"/>
      <c r="I15" s="97"/>
      <c r="J15" s="97"/>
      <c r="K15" s="97"/>
      <c r="L15" s="97"/>
      <c r="M15" s="97"/>
      <c r="N15" s="97"/>
      <c r="O15" s="97"/>
      <c r="P15" s="97"/>
      <c r="Q15" s="97"/>
      <c r="R15" s="97"/>
      <c r="S15" s="97"/>
      <c r="T15" s="97"/>
      <c r="U15" s="97"/>
      <c r="V15" s="97"/>
      <c r="W15" s="97"/>
      <c r="X15" s="97"/>
    </row>
    <row r="16" spans="1:24" x14ac:dyDescent="0.25">
      <c r="A16" s="101" t="s">
        <v>13</v>
      </c>
      <c r="B16" s="97"/>
      <c r="C16" s="97"/>
      <c r="D16" s="97"/>
      <c r="E16" s="97"/>
      <c r="F16" s="97"/>
      <c r="G16" s="97"/>
      <c r="H16" s="97"/>
      <c r="I16" s="97"/>
      <c r="J16" s="97"/>
      <c r="K16" s="97"/>
      <c r="L16" s="97"/>
      <c r="M16" s="97"/>
      <c r="N16" s="97"/>
      <c r="O16" s="97"/>
      <c r="P16" s="97"/>
      <c r="Q16" s="97"/>
      <c r="R16" s="97"/>
      <c r="S16" s="97"/>
      <c r="T16" s="97"/>
      <c r="U16" s="97"/>
      <c r="V16" s="97"/>
      <c r="W16" s="97"/>
      <c r="X16" s="97"/>
    </row>
    <row r="17" spans="1:24" x14ac:dyDescent="0.25">
      <c r="A17" s="101" t="s">
        <v>14</v>
      </c>
      <c r="B17" s="97"/>
      <c r="C17" s="97"/>
      <c r="D17" s="97"/>
      <c r="E17" s="97"/>
      <c r="F17" s="97"/>
      <c r="G17" s="97"/>
      <c r="H17" s="97"/>
      <c r="I17" s="97"/>
      <c r="J17" s="97"/>
      <c r="K17" s="97"/>
      <c r="L17" s="97"/>
      <c r="M17" s="97"/>
      <c r="N17" s="97"/>
      <c r="O17" s="97"/>
      <c r="P17" s="97"/>
      <c r="Q17" s="97"/>
      <c r="R17" s="97"/>
      <c r="S17" s="97"/>
      <c r="T17" s="97"/>
      <c r="U17" s="97"/>
      <c r="V17" s="97"/>
      <c r="W17" s="97"/>
      <c r="X17" s="97"/>
    </row>
    <row r="18" spans="1:24" x14ac:dyDescent="0.25">
      <c r="A18" s="101" t="s">
        <v>15</v>
      </c>
      <c r="B18" s="97"/>
      <c r="C18" s="97"/>
      <c r="D18" s="97"/>
      <c r="E18" s="97"/>
      <c r="F18" s="97"/>
      <c r="G18" s="97"/>
      <c r="H18" s="97"/>
      <c r="I18" s="97"/>
      <c r="J18" s="97"/>
      <c r="K18" s="97"/>
      <c r="L18" s="97"/>
      <c r="M18" s="97"/>
      <c r="N18" s="97"/>
      <c r="O18" s="97"/>
      <c r="P18" s="97"/>
      <c r="Q18" s="97"/>
      <c r="R18" s="97"/>
      <c r="S18" s="97"/>
      <c r="T18" s="97"/>
      <c r="U18" s="97"/>
      <c r="V18" s="97"/>
      <c r="W18" s="97"/>
      <c r="X18" s="97"/>
    </row>
    <row r="19" spans="1:24" x14ac:dyDescent="0.25">
      <c r="A19" s="101" t="s">
        <v>16</v>
      </c>
      <c r="B19" s="97"/>
      <c r="C19" s="97"/>
      <c r="D19" s="97"/>
      <c r="E19" s="97"/>
      <c r="F19" s="97"/>
      <c r="G19" s="97"/>
      <c r="H19" s="97"/>
      <c r="I19" s="97"/>
      <c r="J19" s="97"/>
      <c r="K19" s="97"/>
      <c r="L19" s="97"/>
      <c r="M19" s="97"/>
      <c r="N19" s="97"/>
      <c r="O19" s="97"/>
      <c r="P19" s="97"/>
      <c r="Q19" s="97"/>
      <c r="R19" s="97"/>
      <c r="S19" s="97"/>
      <c r="T19" s="97"/>
      <c r="U19" s="97"/>
      <c r="V19" s="97"/>
      <c r="W19" s="97"/>
      <c r="X19" s="97"/>
    </row>
    <row r="20" spans="1:24" x14ac:dyDescent="0.25">
      <c r="A20" s="101"/>
      <c r="B20" s="97"/>
      <c r="C20" s="97"/>
      <c r="D20" s="97"/>
      <c r="E20" s="97"/>
      <c r="F20" s="97"/>
      <c r="G20" s="97"/>
      <c r="H20" s="97"/>
      <c r="I20" s="97"/>
      <c r="J20" s="97"/>
      <c r="K20" s="97"/>
      <c r="L20" s="97"/>
      <c r="M20" s="97"/>
      <c r="N20" s="97"/>
      <c r="O20" s="97"/>
      <c r="P20" s="97"/>
      <c r="Q20" s="97"/>
      <c r="R20" s="97"/>
      <c r="S20" s="97"/>
      <c r="T20" s="97"/>
      <c r="U20" s="97"/>
      <c r="V20" s="97"/>
      <c r="W20" s="97"/>
      <c r="X20" s="97"/>
    </row>
    <row r="21" spans="1:24" x14ac:dyDescent="0.25">
      <c r="A21" s="103" t="s">
        <v>1237</v>
      </c>
      <c r="B21" s="97"/>
      <c r="C21" s="97"/>
      <c r="D21" s="97"/>
      <c r="E21" s="97"/>
      <c r="F21" s="97"/>
      <c r="G21" s="97"/>
      <c r="H21" s="97"/>
      <c r="I21" s="97"/>
      <c r="J21" s="97"/>
      <c r="K21" s="97"/>
      <c r="L21" s="97"/>
      <c r="M21" s="97"/>
      <c r="N21" s="97"/>
      <c r="O21" s="97"/>
      <c r="P21" s="97"/>
      <c r="Q21" s="97"/>
      <c r="R21" s="97"/>
      <c r="S21" s="97"/>
      <c r="T21" s="97"/>
      <c r="U21" s="97"/>
      <c r="V21" s="97"/>
      <c r="W21" s="97"/>
      <c r="X21" s="97"/>
    </row>
    <row r="22" spans="1:24" x14ac:dyDescent="0.25">
      <c r="A22" s="103" t="s">
        <v>17</v>
      </c>
      <c r="B22" s="97"/>
      <c r="C22" s="97"/>
      <c r="D22" s="97"/>
      <c r="E22" s="97"/>
      <c r="F22" s="97"/>
      <c r="G22" s="97"/>
      <c r="H22" s="97"/>
      <c r="I22" s="97"/>
      <c r="J22" s="97"/>
      <c r="K22" s="97"/>
      <c r="L22" s="97"/>
      <c r="M22" s="97"/>
      <c r="N22" s="97"/>
      <c r="O22" s="97"/>
      <c r="P22" s="97"/>
      <c r="Q22" s="97"/>
      <c r="R22" s="97"/>
      <c r="S22" s="97"/>
      <c r="T22" s="97"/>
      <c r="U22" s="97"/>
      <c r="V22" s="97"/>
      <c r="W22" s="97"/>
      <c r="X22" s="97"/>
    </row>
    <row r="23" spans="1:24" x14ac:dyDescent="0.25">
      <c r="A23" s="97"/>
      <c r="B23" s="97"/>
      <c r="C23" s="97"/>
      <c r="D23" s="97"/>
      <c r="E23" s="97"/>
      <c r="F23" s="97"/>
      <c r="G23" s="97"/>
      <c r="H23" s="97"/>
      <c r="I23" s="97"/>
      <c r="J23" s="97"/>
      <c r="K23" s="97"/>
      <c r="L23" s="97"/>
      <c r="M23" s="97"/>
      <c r="N23" s="97"/>
      <c r="O23" s="97"/>
      <c r="P23" s="97"/>
      <c r="Q23" s="97"/>
      <c r="R23" s="97"/>
      <c r="S23" s="97"/>
      <c r="T23" s="97"/>
      <c r="U23" s="97"/>
      <c r="V23" s="97"/>
      <c r="W23" s="97"/>
      <c r="X23" s="97"/>
    </row>
    <row r="24" spans="1:24" x14ac:dyDescent="0.25">
      <c r="A24" s="100" t="s">
        <v>18</v>
      </c>
      <c r="B24" s="97"/>
      <c r="C24" s="97"/>
      <c r="D24" s="97"/>
      <c r="E24" s="97"/>
      <c r="F24" s="97"/>
      <c r="G24" s="97"/>
      <c r="H24" s="97"/>
      <c r="I24" s="97"/>
      <c r="J24" s="97"/>
      <c r="K24" s="97"/>
      <c r="L24" s="97"/>
      <c r="M24" s="97"/>
      <c r="N24" s="97"/>
      <c r="O24" s="97"/>
      <c r="P24" s="97"/>
      <c r="Q24" s="97"/>
      <c r="R24" s="97"/>
      <c r="S24" s="97"/>
      <c r="T24" s="97"/>
      <c r="U24" s="97"/>
      <c r="V24" s="97"/>
      <c r="W24" s="97"/>
      <c r="X24" s="97"/>
    </row>
    <row r="25" spans="1:24" x14ac:dyDescent="0.25">
      <c r="A25" s="101" t="s">
        <v>19</v>
      </c>
      <c r="B25" s="97"/>
      <c r="C25" s="97"/>
      <c r="D25" s="97"/>
      <c r="E25" s="97"/>
      <c r="F25" s="97"/>
      <c r="G25" s="97"/>
      <c r="H25" s="97"/>
      <c r="I25" s="97"/>
      <c r="J25" s="97"/>
      <c r="K25" s="97"/>
      <c r="L25" s="97"/>
      <c r="M25" s="97"/>
      <c r="N25" s="97"/>
      <c r="O25" s="97"/>
      <c r="P25" s="97" t="s">
        <v>40</v>
      </c>
      <c r="Q25" s="97"/>
      <c r="R25" s="97"/>
      <c r="S25" s="97"/>
      <c r="T25" s="97"/>
      <c r="U25" s="97"/>
      <c r="V25" s="97"/>
      <c r="W25" s="97"/>
      <c r="X25" s="97"/>
    </row>
    <row r="26" spans="1:24" x14ac:dyDescent="0.25">
      <c r="A26" s="101" t="s">
        <v>20</v>
      </c>
      <c r="B26" s="97"/>
      <c r="C26" s="97"/>
      <c r="D26" s="97"/>
      <c r="E26" s="97"/>
      <c r="F26" s="97"/>
      <c r="G26" s="97"/>
      <c r="H26" s="97"/>
      <c r="I26" s="97"/>
      <c r="J26" s="97"/>
      <c r="K26" s="97"/>
      <c r="L26" s="97"/>
      <c r="M26" s="97"/>
      <c r="N26" s="97"/>
      <c r="O26" s="97"/>
      <c r="P26" s="97"/>
      <c r="Q26" s="97"/>
      <c r="R26" s="97"/>
      <c r="S26" s="97"/>
      <c r="T26" s="97"/>
      <c r="U26" s="97"/>
      <c r="V26" s="97"/>
      <c r="W26" s="97"/>
      <c r="X26" s="97"/>
    </row>
    <row r="27" spans="1:24" x14ac:dyDescent="0.25">
      <c r="A27" s="101" t="s">
        <v>21</v>
      </c>
      <c r="B27" s="97"/>
      <c r="C27" s="97"/>
      <c r="D27" s="97"/>
      <c r="E27" s="97"/>
      <c r="F27" s="97"/>
      <c r="G27" s="97"/>
      <c r="H27" s="97"/>
      <c r="I27" s="97"/>
      <c r="J27" s="97"/>
      <c r="K27" s="97"/>
      <c r="L27" s="97"/>
      <c r="M27" s="97"/>
      <c r="N27" s="97"/>
      <c r="O27" s="97"/>
      <c r="P27" s="97"/>
      <c r="Q27" s="97"/>
      <c r="R27" s="97"/>
      <c r="S27" s="97"/>
      <c r="T27" s="97"/>
      <c r="U27" s="97"/>
      <c r="V27" s="97"/>
      <c r="W27" s="97"/>
      <c r="X27" s="97"/>
    </row>
    <row r="28" spans="1:24" x14ac:dyDescent="0.25">
      <c r="A28" s="101" t="s">
        <v>22</v>
      </c>
      <c r="B28" s="97"/>
      <c r="C28" s="97"/>
      <c r="D28" s="97"/>
      <c r="E28" s="97"/>
      <c r="F28" s="97"/>
      <c r="G28" s="97"/>
      <c r="H28" s="97"/>
      <c r="I28" s="97"/>
      <c r="J28" s="97"/>
      <c r="K28" s="97"/>
      <c r="L28" s="97"/>
      <c r="M28" s="97"/>
      <c r="N28" s="97"/>
      <c r="O28" s="97"/>
      <c r="P28" s="97"/>
      <c r="Q28" s="97"/>
      <c r="R28" s="97"/>
      <c r="S28" s="97"/>
      <c r="T28" s="97"/>
      <c r="U28" s="97"/>
      <c r="V28" s="97"/>
      <c r="W28" s="97"/>
      <c r="X28" s="97"/>
    </row>
    <row r="29" spans="1:24" x14ac:dyDescent="0.25">
      <c r="A29" s="101" t="s">
        <v>23</v>
      </c>
      <c r="B29" s="97"/>
      <c r="C29" s="97"/>
      <c r="D29" s="97"/>
      <c r="E29" s="97"/>
      <c r="F29" s="97"/>
      <c r="G29" s="97"/>
      <c r="H29" s="97"/>
      <c r="I29" s="97"/>
      <c r="J29" s="97"/>
      <c r="K29" s="97"/>
      <c r="L29" s="97"/>
      <c r="M29" s="97"/>
      <c r="N29" s="97"/>
      <c r="O29" s="97"/>
      <c r="P29" s="97"/>
      <c r="Q29" s="97"/>
      <c r="R29" s="97"/>
      <c r="S29" s="97"/>
      <c r="T29" s="97"/>
      <c r="U29" s="97"/>
      <c r="V29" s="97"/>
      <c r="W29" s="97"/>
      <c r="X29" s="97"/>
    </row>
    <row r="30" spans="1:24" x14ac:dyDescent="0.25">
      <c r="A30" s="101" t="s">
        <v>24</v>
      </c>
      <c r="B30" s="97"/>
      <c r="C30" s="97"/>
      <c r="D30" s="97"/>
      <c r="E30" s="97"/>
      <c r="F30" s="97"/>
      <c r="G30" s="97"/>
      <c r="H30" s="97"/>
      <c r="I30" s="97"/>
      <c r="J30" s="97"/>
      <c r="K30" s="97"/>
      <c r="L30" s="97"/>
      <c r="M30" s="97"/>
      <c r="N30" s="97"/>
      <c r="O30" s="97"/>
      <c r="P30" s="97"/>
      <c r="Q30" s="97"/>
      <c r="R30" s="97"/>
      <c r="S30" s="97"/>
      <c r="T30" s="97"/>
      <c r="U30" s="97"/>
      <c r="V30" s="97"/>
      <c r="W30" s="97"/>
      <c r="X30" s="97"/>
    </row>
    <row r="31" spans="1:24" x14ac:dyDescent="0.25">
      <c r="A31" s="101" t="s">
        <v>25</v>
      </c>
      <c r="B31" s="97"/>
      <c r="C31" s="97"/>
      <c r="D31" s="97"/>
      <c r="E31" s="97"/>
      <c r="F31" s="97"/>
      <c r="G31" s="97"/>
      <c r="H31" s="97"/>
      <c r="I31" s="97"/>
      <c r="J31" s="97"/>
      <c r="K31" s="97"/>
      <c r="L31" s="97"/>
      <c r="M31" s="97"/>
      <c r="N31" s="97"/>
      <c r="O31" s="97"/>
      <c r="P31" s="97"/>
      <c r="Q31" s="97"/>
      <c r="R31" s="97"/>
      <c r="S31" s="97"/>
      <c r="T31" s="97"/>
      <c r="U31" s="97"/>
      <c r="V31" s="97"/>
      <c r="W31" s="97"/>
      <c r="X31" s="97"/>
    </row>
    <row r="32" spans="1:24" x14ac:dyDescent="0.25">
      <c r="A32" s="101" t="s">
        <v>26</v>
      </c>
      <c r="B32" s="97"/>
      <c r="C32" s="97"/>
      <c r="D32" s="97"/>
      <c r="E32" s="97"/>
      <c r="F32" s="97"/>
      <c r="G32" s="97"/>
      <c r="H32" s="97"/>
      <c r="I32" s="97"/>
      <c r="J32" s="97"/>
      <c r="K32" s="97"/>
      <c r="L32" s="97"/>
      <c r="M32" s="97"/>
      <c r="N32" s="97"/>
      <c r="O32" s="97"/>
      <c r="P32" s="97"/>
      <c r="Q32" s="97"/>
      <c r="R32" s="97"/>
      <c r="S32" s="97"/>
      <c r="T32" s="97"/>
      <c r="U32" s="97"/>
      <c r="V32" s="97"/>
      <c r="W32" s="97"/>
      <c r="X32" s="97"/>
    </row>
    <row r="33" spans="1:24" x14ac:dyDescent="0.25">
      <c r="A33" s="101" t="s">
        <v>27</v>
      </c>
      <c r="B33" s="97"/>
      <c r="C33" s="97"/>
      <c r="D33" s="97"/>
      <c r="E33" s="97"/>
      <c r="F33" s="97"/>
      <c r="G33" s="97"/>
      <c r="H33" s="97"/>
      <c r="I33" s="97"/>
      <c r="J33" s="97"/>
      <c r="K33" s="97"/>
      <c r="L33" s="97"/>
      <c r="M33" s="97"/>
      <c r="N33" s="97"/>
      <c r="O33" s="97"/>
      <c r="P33" s="97"/>
      <c r="Q33" s="97"/>
      <c r="R33" s="97"/>
      <c r="S33" s="97"/>
      <c r="T33" s="97"/>
      <c r="U33" s="97"/>
      <c r="V33" s="97"/>
      <c r="W33" s="97"/>
      <c r="X33" s="97"/>
    </row>
    <row r="34" spans="1:24" x14ac:dyDescent="0.25">
      <c r="A34" s="101" t="s">
        <v>28</v>
      </c>
      <c r="B34" s="97"/>
      <c r="C34" s="97"/>
      <c r="D34" s="97"/>
      <c r="E34" s="97"/>
      <c r="F34" s="97"/>
      <c r="G34" s="97"/>
      <c r="H34" s="97"/>
      <c r="I34" s="97"/>
      <c r="J34" s="97"/>
      <c r="K34" s="97"/>
      <c r="L34" s="97"/>
      <c r="M34" s="97"/>
      <c r="N34" s="97"/>
      <c r="O34" s="97"/>
      <c r="P34" s="97"/>
      <c r="Q34" s="97"/>
      <c r="R34" s="97"/>
      <c r="S34" s="97"/>
      <c r="T34" s="97"/>
      <c r="U34" s="97"/>
      <c r="V34" s="97"/>
      <c r="W34" s="97"/>
      <c r="X34" s="97"/>
    </row>
    <row r="35" spans="1:24" x14ac:dyDescent="0.25">
      <c r="A35" s="97"/>
      <c r="B35" s="97"/>
      <c r="C35" s="97"/>
      <c r="D35" s="97"/>
      <c r="E35" s="97"/>
      <c r="F35" s="97"/>
      <c r="G35" s="97"/>
      <c r="H35" s="97"/>
      <c r="I35" s="97"/>
      <c r="J35" s="97"/>
      <c r="K35" s="97"/>
      <c r="L35" s="97"/>
      <c r="M35" s="97"/>
      <c r="N35" s="97"/>
      <c r="O35" s="97"/>
      <c r="P35" s="97"/>
      <c r="Q35" s="97"/>
      <c r="R35" s="97"/>
      <c r="S35" s="97"/>
      <c r="T35" s="97"/>
      <c r="U35" s="97"/>
      <c r="V35" s="97"/>
      <c r="W35" s="97"/>
      <c r="X35" s="97"/>
    </row>
    <row r="36" spans="1:24" x14ac:dyDescent="0.25">
      <c r="A36" s="103" t="s">
        <v>1238</v>
      </c>
      <c r="B36" s="97"/>
      <c r="C36" s="97"/>
      <c r="D36" s="97"/>
      <c r="E36" s="97"/>
      <c r="F36" s="97"/>
      <c r="G36" s="97"/>
      <c r="H36" s="97"/>
      <c r="I36" s="97"/>
      <c r="J36" s="97"/>
      <c r="K36" s="97"/>
      <c r="L36" s="97"/>
      <c r="M36" s="97"/>
      <c r="N36" s="97"/>
      <c r="O36" s="97"/>
      <c r="P36" s="97"/>
      <c r="Q36" s="97"/>
      <c r="R36" s="97"/>
      <c r="S36" s="97"/>
      <c r="T36" s="97"/>
      <c r="U36" s="97"/>
      <c r="V36" s="97"/>
      <c r="W36" s="97"/>
      <c r="X36" s="97"/>
    </row>
    <row r="37" spans="1:24" x14ac:dyDescent="0.25">
      <c r="A37" s="103" t="s">
        <v>17</v>
      </c>
      <c r="B37" s="97"/>
      <c r="C37" s="97"/>
      <c r="D37" s="97"/>
      <c r="E37" s="97"/>
      <c r="F37" s="97"/>
      <c r="G37" s="97"/>
      <c r="H37" s="97"/>
      <c r="I37" s="97"/>
      <c r="J37" s="97"/>
      <c r="K37" s="97"/>
      <c r="L37" s="97"/>
      <c r="M37" s="97"/>
      <c r="N37" s="97"/>
      <c r="O37" s="97"/>
      <c r="P37" s="97"/>
      <c r="Q37" s="97"/>
      <c r="R37" s="97"/>
      <c r="S37" s="97"/>
      <c r="T37" s="97"/>
      <c r="U37" s="97"/>
      <c r="V37" s="97"/>
      <c r="W37" s="97"/>
      <c r="X37" s="97"/>
    </row>
    <row r="38" spans="1:24" s="104" customFormat="1" x14ac:dyDescent="0.25"/>
    <row r="39" spans="1:24" s="104" customFormat="1" x14ac:dyDescent="0.25"/>
    <row r="40" spans="1:24" s="104" customFormat="1" x14ac:dyDescent="0.25"/>
    <row r="41" spans="1:24" s="104" customFormat="1" x14ac:dyDescent="0.25"/>
    <row r="42" spans="1:24" s="104" customFormat="1" x14ac:dyDescent="0.25"/>
    <row r="43" spans="1:24" s="104" customFormat="1" x14ac:dyDescent="0.25"/>
    <row r="44" spans="1:24" s="104" customFormat="1" x14ac:dyDescent="0.25"/>
    <row r="45" spans="1:24" s="104" customFormat="1" x14ac:dyDescent="0.25"/>
    <row r="46" spans="1:24" s="104" customFormat="1" x14ac:dyDescent="0.25"/>
    <row r="47" spans="1:24" s="104" customFormat="1" x14ac:dyDescent="0.25"/>
    <row r="48" spans="1:24" s="104" customFormat="1" x14ac:dyDescent="0.25"/>
    <row r="49" s="104" customFormat="1" x14ac:dyDescent="0.25"/>
    <row r="50" s="104" customFormat="1" x14ac:dyDescent="0.25"/>
    <row r="51" s="104" customFormat="1" x14ac:dyDescent="0.25"/>
    <row r="52" s="104" customFormat="1" x14ac:dyDescent="0.25"/>
    <row r="53" s="104" customFormat="1" x14ac:dyDescent="0.25"/>
    <row r="54" s="104" customFormat="1" x14ac:dyDescent="0.25"/>
    <row r="55" s="104" customFormat="1" x14ac:dyDescent="0.25"/>
    <row r="56" s="104" customFormat="1" x14ac:dyDescent="0.25"/>
    <row r="57" s="104" customFormat="1" x14ac:dyDescent="0.25"/>
    <row r="58" s="104" customFormat="1" x14ac:dyDescent="0.25"/>
    <row r="59" s="104" customFormat="1" x14ac:dyDescent="0.25"/>
    <row r="60" s="104" customFormat="1" x14ac:dyDescent="0.25"/>
  </sheetData>
  <sheetProtection algorithmName="SHA-512" hashValue="OKbC+83CHtvpofRxu4K3DMvRl3kJtp5YkF+ujhc/hwZH3qpVRWcNxmd78KFD6N9No+eKxRE2NeeTT2/LwPjHsg==" saltValue="Cdc+BPF850kJutVleVg+3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B5A55-A242-4523-9B4B-33EE42611783}">
  <dimension ref="A1:AK160"/>
  <sheetViews>
    <sheetView zoomScale="115" zoomScaleNormal="115" workbookViewId="0">
      <selection activeCell="B6" sqref="B6:B13"/>
    </sheetView>
  </sheetViews>
  <sheetFormatPr defaultColWidth="9.140625" defaultRowHeight="15" x14ac:dyDescent="0.25"/>
  <cols>
    <col min="1" max="1" width="26.85546875" style="3" customWidth="1"/>
    <col min="2" max="2" width="93.42578125" style="3" customWidth="1"/>
    <col min="3" max="3" width="10.5703125" style="3" customWidth="1"/>
    <col min="4" max="4" width="12.5703125" style="3" customWidth="1"/>
    <col min="5" max="5" width="12.42578125" style="3" bestFit="1" customWidth="1"/>
    <col min="6" max="7" width="12.42578125" style="3" customWidth="1"/>
    <col min="8" max="8" width="8.5703125" style="3" bestFit="1" customWidth="1"/>
    <col min="9" max="9" width="14.85546875" style="3" customWidth="1"/>
    <col min="10" max="10" width="21.42578125" style="3" customWidth="1"/>
    <col min="11" max="16384" width="9.140625" style="3"/>
  </cols>
  <sheetData>
    <row r="1" spans="1:37" s="32" customFormat="1" ht="47.25" thickBot="1" x14ac:dyDescent="0.4">
      <c r="A1" s="33" t="s">
        <v>29</v>
      </c>
      <c r="B1" s="34" t="s">
        <v>1239</v>
      </c>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row>
    <row r="2" spans="1:37" s="57" customFormat="1" x14ac:dyDescent="0.25"/>
    <row r="3" spans="1:37" s="57" customFormat="1" ht="15.75" thickBot="1" x14ac:dyDescent="0.3"/>
    <row r="4" spans="1:37" ht="18.75" customHeight="1" thickBot="1" x14ac:dyDescent="0.35">
      <c r="A4" s="195" t="s">
        <v>30</v>
      </c>
      <c r="B4" s="196"/>
      <c r="C4" s="196"/>
      <c r="D4" s="196"/>
      <c r="E4" s="197"/>
      <c r="F4" s="58"/>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row>
    <row r="5" spans="1:37" ht="19.5" thickBot="1" x14ac:dyDescent="0.35">
      <c r="A5" s="43"/>
      <c r="B5" s="44" t="s">
        <v>31</v>
      </c>
      <c r="C5" s="44" t="s">
        <v>32</v>
      </c>
      <c r="D5" s="44" t="s">
        <v>33</v>
      </c>
      <c r="E5" s="45" t="s">
        <v>34</v>
      </c>
      <c r="F5" s="58"/>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row>
    <row r="6" spans="1:37" ht="75.75" thickBot="1" x14ac:dyDescent="0.3">
      <c r="A6" s="42" t="s">
        <v>35</v>
      </c>
      <c r="B6" s="50" t="s">
        <v>39</v>
      </c>
      <c r="C6" s="46"/>
      <c r="D6" s="46"/>
      <c r="E6" s="4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row>
    <row r="7" spans="1:37" ht="15.75" thickBot="1" x14ac:dyDescent="0.3">
      <c r="A7" s="198" t="s">
        <v>37</v>
      </c>
      <c r="B7" s="50" t="s">
        <v>39</v>
      </c>
      <c r="C7" s="48"/>
      <c r="D7" s="48"/>
      <c r="E7" s="49"/>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row>
    <row r="8" spans="1:37" ht="15.75" thickBot="1" x14ac:dyDescent="0.3">
      <c r="A8" s="199"/>
      <c r="B8" s="50" t="s">
        <v>39</v>
      </c>
      <c r="C8" s="48"/>
      <c r="D8" s="48"/>
      <c r="E8" s="49"/>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row>
    <row r="9" spans="1:37" ht="15.75" thickBot="1" x14ac:dyDescent="0.3">
      <c r="A9" s="199"/>
      <c r="B9" s="50" t="s">
        <v>39</v>
      </c>
      <c r="C9" s="48"/>
      <c r="D9" s="48"/>
      <c r="E9" s="49"/>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row>
    <row r="10" spans="1:37" x14ac:dyDescent="0.25">
      <c r="A10" s="199"/>
      <c r="B10" s="50" t="s">
        <v>39</v>
      </c>
      <c r="C10" s="48"/>
      <c r="D10" s="48"/>
      <c r="E10" s="49"/>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row>
    <row r="11" spans="1:37" x14ac:dyDescent="0.25">
      <c r="A11" s="199"/>
      <c r="B11" s="50" t="s">
        <v>39</v>
      </c>
      <c r="C11" s="51"/>
      <c r="D11" s="51"/>
      <c r="E11" s="52"/>
      <c r="F11" s="57"/>
      <c r="G11" s="57"/>
      <c r="H11" s="57"/>
      <c r="I11" s="57" t="s">
        <v>40</v>
      </c>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row>
    <row r="12" spans="1:37" x14ac:dyDescent="0.25">
      <c r="A12" s="199"/>
      <c r="B12" s="50" t="s">
        <v>39</v>
      </c>
      <c r="C12" s="51"/>
      <c r="D12" s="51"/>
      <c r="E12" s="52"/>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row>
    <row r="13" spans="1:37" x14ac:dyDescent="0.25">
      <c r="A13" s="199"/>
      <c r="B13" s="50" t="s">
        <v>39</v>
      </c>
      <c r="C13" s="51"/>
      <c r="D13" s="51"/>
      <c r="E13" s="52"/>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row>
    <row r="14" spans="1:37" x14ac:dyDescent="0.25">
      <c r="A14" s="199"/>
      <c r="B14" s="50" t="s">
        <v>39</v>
      </c>
      <c r="C14" s="51"/>
      <c r="D14" s="51"/>
      <c r="E14" s="52"/>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row>
    <row r="15" spans="1:37" ht="15.75" thickBot="1" x14ac:dyDescent="0.3">
      <c r="A15" s="200"/>
      <c r="B15" s="50" t="s">
        <v>41</v>
      </c>
      <c r="C15" s="53"/>
      <c r="D15" s="53"/>
      <c r="E15" s="54"/>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row>
    <row r="16" spans="1:37" ht="45.75" thickBot="1" x14ac:dyDescent="0.3">
      <c r="A16" s="42" t="s">
        <v>42</v>
      </c>
      <c r="B16" s="55" t="s">
        <v>1240</v>
      </c>
      <c r="C16" s="46" t="s">
        <v>1241</v>
      </c>
      <c r="D16" s="56" t="s">
        <v>1242</v>
      </c>
      <c r="E16" s="47" t="s">
        <v>1243</v>
      </c>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row>
    <row r="17" spans="1:5" s="57" customFormat="1" x14ac:dyDescent="0.25"/>
    <row r="18" spans="1:5" s="57" customFormat="1" ht="15.75" thickBot="1" x14ac:dyDescent="0.3">
      <c r="C18" s="59"/>
    </row>
    <row r="19" spans="1:5" s="57" customFormat="1" ht="19.5" thickBot="1" x14ac:dyDescent="0.3">
      <c r="A19" s="195" t="s">
        <v>43</v>
      </c>
      <c r="B19" s="196"/>
      <c r="C19" s="196"/>
      <c r="D19" s="196"/>
      <c r="E19" s="197"/>
    </row>
    <row r="20" spans="1:5" s="57" customFormat="1" ht="19.5" thickBot="1" x14ac:dyDescent="0.3">
      <c r="A20" s="43"/>
      <c r="B20" s="44" t="s">
        <v>31</v>
      </c>
      <c r="C20" s="44" t="s">
        <v>32</v>
      </c>
      <c r="D20" s="44" t="s">
        <v>33</v>
      </c>
      <c r="E20" s="45" t="s">
        <v>34</v>
      </c>
    </row>
    <row r="21" spans="1:5" s="57" customFormat="1" ht="45.75" thickBot="1" x14ac:dyDescent="0.3">
      <c r="A21" s="42" t="s">
        <v>44</v>
      </c>
      <c r="B21" s="46"/>
      <c r="C21" s="46"/>
      <c r="D21" s="46"/>
      <c r="E21" s="47"/>
    </row>
    <row r="22" spans="1:5" s="57" customFormat="1" x14ac:dyDescent="0.25">
      <c r="A22" s="198" t="s">
        <v>45</v>
      </c>
      <c r="B22" s="50" t="s">
        <v>39</v>
      </c>
      <c r="C22" s="48"/>
      <c r="D22" s="48"/>
      <c r="E22" s="49"/>
    </row>
    <row r="23" spans="1:5" s="57" customFormat="1" x14ac:dyDescent="0.25">
      <c r="A23" s="199"/>
      <c r="B23" s="50" t="s">
        <v>39</v>
      </c>
      <c r="C23" s="51"/>
      <c r="D23" s="51"/>
      <c r="E23" s="52"/>
    </row>
    <row r="24" spans="1:5" s="57" customFormat="1" x14ac:dyDescent="0.25">
      <c r="A24" s="199"/>
      <c r="B24" s="50" t="s">
        <v>39</v>
      </c>
      <c r="C24" s="51"/>
      <c r="D24" s="51"/>
      <c r="E24" s="52"/>
    </row>
    <row r="25" spans="1:5" s="57" customFormat="1" x14ac:dyDescent="0.25">
      <c r="A25" s="199"/>
      <c r="B25" s="50" t="s">
        <v>39</v>
      </c>
      <c r="C25" s="51"/>
      <c r="D25" s="51"/>
      <c r="E25" s="52"/>
    </row>
    <row r="26" spans="1:5" s="57" customFormat="1" x14ac:dyDescent="0.25">
      <c r="A26" s="199"/>
      <c r="B26" s="50" t="s">
        <v>39</v>
      </c>
      <c r="C26" s="51"/>
      <c r="D26" s="51"/>
      <c r="E26" s="52"/>
    </row>
    <row r="27" spans="1:5" s="57" customFormat="1" x14ac:dyDescent="0.25">
      <c r="A27" s="199"/>
      <c r="B27" s="50" t="s">
        <v>39</v>
      </c>
      <c r="C27" s="51"/>
      <c r="D27" s="51"/>
      <c r="E27" s="52"/>
    </row>
    <row r="28" spans="1:5" s="57" customFormat="1" x14ac:dyDescent="0.25">
      <c r="A28" s="199"/>
      <c r="B28" s="50" t="s">
        <v>39</v>
      </c>
      <c r="C28" s="51"/>
      <c r="D28" s="51"/>
      <c r="E28" s="52"/>
    </row>
    <row r="29" spans="1:5" s="57" customFormat="1" x14ac:dyDescent="0.25">
      <c r="A29" s="199"/>
      <c r="B29" s="50" t="s">
        <v>39</v>
      </c>
      <c r="C29" s="51"/>
      <c r="D29" s="51"/>
      <c r="E29" s="52"/>
    </row>
    <row r="30" spans="1:5" s="57" customFormat="1" ht="15.75" thickBot="1" x14ac:dyDescent="0.3">
      <c r="A30" s="200"/>
      <c r="B30" s="61" t="s">
        <v>41</v>
      </c>
      <c r="C30" s="53"/>
      <c r="D30" s="53"/>
      <c r="E30" s="54"/>
    </row>
    <row r="31" spans="1:5" s="57" customFormat="1" x14ac:dyDescent="0.25"/>
    <row r="32" spans="1:5" s="57" customFormat="1" ht="15.75" thickBot="1" x14ac:dyDescent="0.3"/>
    <row r="33" spans="1:10" s="57" customFormat="1" ht="19.5" thickBot="1" x14ac:dyDescent="0.35">
      <c r="A33" s="201" t="s">
        <v>46</v>
      </c>
      <c r="B33" s="202"/>
      <c r="C33" s="202"/>
      <c r="D33" s="202"/>
      <c r="E33" s="202"/>
      <c r="F33" s="202"/>
      <c r="G33" s="202"/>
      <c r="H33" s="202"/>
      <c r="I33" s="202"/>
      <c r="J33" s="203"/>
    </row>
    <row r="34" spans="1:10" s="57" customFormat="1" ht="18.75" x14ac:dyDescent="0.3">
      <c r="A34" s="206" t="s">
        <v>47</v>
      </c>
      <c r="B34" s="204" t="s">
        <v>48</v>
      </c>
      <c r="C34" s="208" t="s">
        <v>49</v>
      </c>
      <c r="D34" s="208"/>
      <c r="E34" s="208"/>
      <c r="F34" s="208" t="s">
        <v>50</v>
      </c>
      <c r="G34" s="208"/>
      <c r="H34" s="208"/>
      <c r="I34" s="208"/>
      <c r="J34" s="38"/>
    </row>
    <row r="35" spans="1:10" s="57" customFormat="1" ht="57" thickBot="1" x14ac:dyDescent="0.35">
      <c r="A35" s="207"/>
      <c r="B35" s="205"/>
      <c r="C35" s="39" t="s">
        <v>51</v>
      </c>
      <c r="D35" s="39" t="s">
        <v>52</v>
      </c>
      <c r="E35" s="39" t="s">
        <v>53</v>
      </c>
      <c r="F35" s="40" t="s">
        <v>54</v>
      </c>
      <c r="G35" s="40" t="s">
        <v>55</v>
      </c>
      <c r="H35" s="40" t="s">
        <v>56</v>
      </c>
      <c r="I35" s="40" t="s">
        <v>57</v>
      </c>
      <c r="J35" s="41" t="s">
        <v>58</v>
      </c>
    </row>
    <row r="36" spans="1:10" s="57" customFormat="1" ht="31.5" x14ac:dyDescent="0.25">
      <c r="A36" s="35" t="s">
        <v>59</v>
      </c>
      <c r="B36" s="105" t="s">
        <v>60</v>
      </c>
      <c r="C36" s="106">
        <f>COUNTIF('All Actions'!$J3:$J154,"In Progress")/124</f>
        <v>1.6129032258064516E-2</v>
      </c>
      <c r="D36" s="106">
        <f>COUNTIF('All Actions'!$J3:$J154,"Completed")/124</f>
        <v>0</v>
      </c>
      <c r="E36" s="106">
        <f>COUNTIF('All Actions'!$J3:$J154,"Not started")/124</f>
        <v>8.0645161290322578E-3</v>
      </c>
      <c r="F36" s="106">
        <f>COUNTIF('All Actions'!$M3:$M154,"tECHNICAL")/124</f>
        <v>8.0645161290322578E-3</v>
      </c>
      <c r="G36" s="106">
        <f>COUNTIF('All Actions'!$M3:$M154,"training")/124</f>
        <v>0</v>
      </c>
      <c r="H36" s="106">
        <f>COUNTIF('All Actions'!$M3:$M154,"legal")/124</f>
        <v>0</v>
      </c>
      <c r="I36" s="106">
        <f>COUNTIF('All Actions'!$M3:$M154,"investment")/124</f>
        <v>8.0645161290322578E-3</v>
      </c>
      <c r="J36" s="107">
        <f>SUM('All Actions'!$O3:$O154)</f>
        <v>1010000</v>
      </c>
    </row>
    <row r="37" spans="1:10" s="57" customFormat="1" ht="31.5" x14ac:dyDescent="0.25">
      <c r="A37" s="35" t="s">
        <v>61</v>
      </c>
      <c r="B37" s="105" t="s">
        <v>62</v>
      </c>
      <c r="C37" s="106">
        <f>COUNTIF('All Actions'!$J156:$J213,"In Progress")/50</f>
        <v>0</v>
      </c>
      <c r="D37" s="106">
        <f>COUNTIF('All Actions'!$J156:$J213,"complete")/50</f>
        <v>0</v>
      </c>
      <c r="E37" s="106">
        <f>COUNTIF('All Actions'!$J156:$J213,"Not started")/50</f>
        <v>0</v>
      </c>
      <c r="F37" s="106">
        <f>COUNTIF('All Actions'!$J156:$J213,"tECHNICAL")/50</f>
        <v>0</v>
      </c>
      <c r="G37" s="106">
        <f>COUNTIF('All Actions'!$M156:$M213,"training")/50</f>
        <v>0</v>
      </c>
      <c r="H37" s="106">
        <f>COUNTIF('All Actions'!$M156:$M213,"legal")/50</f>
        <v>0</v>
      </c>
      <c r="I37" s="106">
        <f>COUNTIF('All Actions'!$M156:$M213,"investment")/50</f>
        <v>0</v>
      </c>
      <c r="J37" s="107">
        <f>SUM('All Actions'!$O156:$O213)</f>
        <v>0</v>
      </c>
    </row>
    <row r="38" spans="1:10" s="57" customFormat="1" ht="31.5" x14ac:dyDescent="0.25">
      <c r="A38" s="35" t="s">
        <v>63</v>
      </c>
      <c r="B38" s="105" t="s">
        <v>64</v>
      </c>
      <c r="C38" s="106">
        <f>COUNTIF('All Actions'!$J215:$J255,"In Progress")/34</f>
        <v>0</v>
      </c>
      <c r="D38" s="106">
        <f>COUNTIF('All Actions'!$J215:$J255,"complete")/34</f>
        <v>0</v>
      </c>
      <c r="E38" s="106">
        <f>COUNTIF('All Actions'!$J215:$J255,"Not started")/34</f>
        <v>0</v>
      </c>
      <c r="F38" s="106">
        <f>COUNTIF('All Actions'!$M215:$M255,"technical")/34</f>
        <v>0</v>
      </c>
      <c r="G38" s="106">
        <f>COUNTIF('All Actions'!$M215:$M255,"training")/34</f>
        <v>0</v>
      </c>
      <c r="H38" s="106">
        <f>COUNTIF('All Actions'!$M215:$M255,"legal")/34</f>
        <v>0</v>
      </c>
      <c r="I38" s="106">
        <f>COUNTIF('All Actions'!$M215:$M255,"investment")/34</f>
        <v>0</v>
      </c>
      <c r="J38" s="107">
        <f>SUM('All Actions'!$O215:$O255)</f>
        <v>0</v>
      </c>
    </row>
    <row r="39" spans="1:10" s="57" customFormat="1" ht="47.25" x14ac:dyDescent="0.25">
      <c r="A39" s="35" t="s">
        <v>65</v>
      </c>
      <c r="B39" s="105" t="s">
        <v>66</v>
      </c>
      <c r="C39" s="106">
        <f>COUNTIF('All Actions'!$J257:$J318,"In Progress")/54</f>
        <v>0</v>
      </c>
      <c r="D39" s="106">
        <f>COUNTIF('All Actions'!$J257:$J318,"complete")/54</f>
        <v>0</v>
      </c>
      <c r="E39" s="106">
        <f>COUNTIF('All Actions'!$J257:$J318,"not started")/54</f>
        <v>0</v>
      </c>
      <c r="F39" s="106">
        <f>COUNTIF('All Actions'!$M257:$M318,"tECHNICAL")/54</f>
        <v>0</v>
      </c>
      <c r="G39" s="106">
        <f>COUNTIF('All Actions'!$M257:$M318,"training")/54</f>
        <v>0</v>
      </c>
      <c r="H39" s="106">
        <f>COUNTIF('All Actions'!$M257:$M318,"legal")/54</f>
        <v>0</v>
      </c>
      <c r="I39" s="106">
        <f>COUNTIF('All Actions'!$M257:$M318,"investment")/54</f>
        <v>0</v>
      </c>
      <c r="J39" s="107">
        <f>SUM('All Actions'!$O257:$O318)</f>
        <v>0</v>
      </c>
    </row>
    <row r="40" spans="1:10" s="57" customFormat="1" ht="15.75" x14ac:dyDescent="0.25">
      <c r="A40" s="35" t="s">
        <v>67</v>
      </c>
      <c r="B40" s="105" t="s">
        <v>68</v>
      </c>
      <c r="C40" s="106">
        <f>COUNTIF('All Actions'!$J320:$J381,"In Progress")/54</f>
        <v>0</v>
      </c>
      <c r="D40" s="106">
        <f>COUNTIF('All Actions'!$J320:$J381,"complete")/54</f>
        <v>0</v>
      </c>
      <c r="E40" s="106">
        <f>COUNTIF('All Actions'!$J320:$J381,"not started")/54</f>
        <v>0</v>
      </c>
      <c r="F40" s="106">
        <f>COUNTIF('All Actions'!$M320:$M381,"tECHNICAL")/54</f>
        <v>0</v>
      </c>
      <c r="G40" s="106">
        <f>COUNTIF('All Actions'!$M320:$M381,"training")/54</f>
        <v>0</v>
      </c>
      <c r="H40" s="106">
        <f>COUNTIF('All Actions'!$M320:$M381,"legal")/54</f>
        <v>0</v>
      </c>
      <c r="I40" s="106">
        <f>COUNTIF('All Actions'!$M320:$M381,"investment")/54</f>
        <v>0</v>
      </c>
      <c r="J40" s="107">
        <f>SUM('All Actions'!$O320:$O381)</f>
        <v>0</v>
      </c>
    </row>
    <row r="41" spans="1:10" s="57" customFormat="1" ht="47.25" x14ac:dyDescent="0.25">
      <c r="A41" s="35" t="s">
        <v>69</v>
      </c>
      <c r="B41" s="105" t="s">
        <v>70</v>
      </c>
      <c r="C41" s="106">
        <f>COUNTIF('All Actions'!$J383:$J415,"In Progress")/24</f>
        <v>0</v>
      </c>
      <c r="D41" s="106">
        <f>COUNTIF('All Actions'!$J383:$J415,"complete")/24</f>
        <v>0</v>
      </c>
      <c r="E41" s="106">
        <f>COUNTIF('All Actions'!$J383:$J415,"Not started")/24</f>
        <v>0</v>
      </c>
      <c r="F41" s="106">
        <f>COUNTIF('All Actions'!$M383:$M415,"tECHNICAL")/24</f>
        <v>0</v>
      </c>
      <c r="G41" s="106">
        <f>COUNTIF('All Actions'!$M383:$M415,"training")/24</f>
        <v>0</v>
      </c>
      <c r="H41" s="106">
        <f>COUNTIF('All Actions'!$M383:$M415,"legal")/24</f>
        <v>0</v>
      </c>
      <c r="I41" s="106">
        <f>COUNTIF('All Actions'!$M383:$M415,"investment")/24</f>
        <v>0</v>
      </c>
      <c r="J41" s="107">
        <f>SUM('All Actions'!$O383:$O415)</f>
        <v>0</v>
      </c>
    </row>
    <row r="42" spans="1:10" s="57" customFormat="1" ht="32.25" thickBot="1" x14ac:dyDescent="0.3">
      <c r="A42" s="36" t="s">
        <v>71</v>
      </c>
      <c r="B42" s="37" t="s">
        <v>72</v>
      </c>
      <c r="C42" s="108">
        <f>COUNTIF('All Actions'!$J417:$J432,"In Progress")/4</f>
        <v>0</v>
      </c>
      <c r="D42" s="108">
        <f>COUNTIF('All Actions'!$J417:$J432,"complete")/4</f>
        <v>0</v>
      </c>
      <c r="E42" s="108">
        <f>COUNTIF('All Actions'!$J417:$J432,"Not started")/4</f>
        <v>0</v>
      </c>
      <c r="F42" s="108">
        <f>COUNTIF('All Actions'!$M417:$M432,"tECHNICAL")/4</f>
        <v>0</v>
      </c>
      <c r="G42" s="108">
        <f>COUNTIF('All Actions'!$M417:$M432,"training")/4</f>
        <v>0</v>
      </c>
      <c r="H42" s="108">
        <f>COUNTIF('All Actions'!$M417:$M432,"legal")/4</f>
        <v>0</v>
      </c>
      <c r="I42" s="108">
        <f>COUNTIF('All Actions'!$M417:$M432,"investment")/4</f>
        <v>0</v>
      </c>
      <c r="J42" s="109">
        <f>SUM('All Actions'!$O417:$O432)</f>
        <v>0</v>
      </c>
    </row>
    <row r="43" spans="1:10" s="57" customFormat="1" x14ac:dyDescent="0.25"/>
    <row r="44" spans="1:10" s="57" customFormat="1" x14ac:dyDescent="0.25"/>
    <row r="45" spans="1:10" s="57" customFormat="1" x14ac:dyDescent="0.25"/>
    <row r="46" spans="1:10" s="57" customFormat="1" x14ac:dyDescent="0.25"/>
    <row r="47" spans="1:10" s="57" customFormat="1" x14ac:dyDescent="0.25"/>
    <row r="48" spans="1:10" s="57" customFormat="1" x14ac:dyDescent="0.25"/>
    <row r="49" s="57" customFormat="1" x14ac:dyDescent="0.25"/>
    <row r="50" s="57" customFormat="1" x14ac:dyDescent="0.25"/>
    <row r="51" s="57" customFormat="1" x14ac:dyDescent="0.25"/>
    <row r="52" s="57" customFormat="1" x14ac:dyDescent="0.25"/>
    <row r="53" s="57" customFormat="1" x14ac:dyDescent="0.25"/>
    <row r="54" s="57" customFormat="1" x14ac:dyDescent="0.25"/>
    <row r="55" s="57" customFormat="1" x14ac:dyDescent="0.25"/>
    <row r="56" s="57" customFormat="1" x14ac:dyDescent="0.25"/>
    <row r="57" s="57" customFormat="1" x14ac:dyDescent="0.25"/>
    <row r="58" s="57" customFormat="1" x14ac:dyDescent="0.25"/>
    <row r="59" s="57" customFormat="1" x14ac:dyDescent="0.25"/>
    <row r="60" s="57" customFormat="1" x14ac:dyDescent="0.25"/>
    <row r="61" s="57" customFormat="1" x14ac:dyDescent="0.25"/>
    <row r="62" s="57" customFormat="1" x14ac:dyDescent="0.25"/>
    <row r="63" s="57" customFormat="1" x14ac:dyDescent="0.25"/>
    <row r="64" s="57" customFormat="1" x14ac:dyDescent="0.25"/>
    <row r="65" s="57" customFormat="1" x14ac:dyDescent="0.25"/>
    <row r="66" s="57" customFormat="1" x14ac:dyDescent="0.25"/>
    <row r="67" s="57" customFormat="1" x14ac:dyDescent="0.25"/>
    <row r="68" s="57" customFormat="1" x14ac:dyDescent="0.25"/>
    <row r="69" s="57" customFormat="1" x14ac:dyDescent="0.25"/>
    <row r="70" s="57" customFormat="1" x14ac:dyDescent="0.25"/>
    <row r="71" s="57" customFormat="1" x14ac:dyDescent="0.25"/>
    <row r="72" s="57" customFormat="1" x14ac:dyDescent="0.25"/>
    <row r="73" s="57" customFormat="1" x14ac:dyDescent="0.25"/>
    <row r="74" s="57" customFormat="1" x14ac:dyDescent="0.25"/>
    <row r="75" s="57" customFormat="1" x14ac:dyDescent="0.25"/>
    <row r="76" s="57" customFormat="1" x14ac:dyDescent="0.25"/>
    <row r="77" s="57" customFormat="1" x14ac:dyDescent="0.25"/>
    <row r="78" s="57" customFormat="1" x14ac:dyDescent="0.25"/>
    <row r="79" s="57" customFormat="1" x14ac:dyDescent="0.25"/>
    <row r="80" s="57" customFormat="1" x14ac:dyDescent="0.25"/>
    <row r="81" s="57" customFormat="1" x14ac:dyDescent="0.25"/>
    <row r="82" s="57" customFormat="1" x14ac:dyDescent="0.25"/>
    <row r="83" s="57" customFormat="1" x14ac:dyDescent="0.25"/>
    <row r="84" s="57" customFormat="1" x14ac:dyDescent="0.25"/>
    <row r="85" s="57" customFormat="1" x14ac:dyDescent="0.25"/>
    <row r="86" s="57" customFormat="1" x14ac:dyDescent="0.25"/>
    <row r="87" s="57" customFormat="1" x14ac:dyDescent="0.25"/>
    <row r="88" s="57" customFormat="1" x14ac:dyDescent="0.25"/>
    <row r="89" s="57" customFormat="1" x14ac:dyDescent="0.25"/>
    <row r="90" s="57" customFormat="1" x14ac:dyDescent="0.25"/>
    <row r="91" s="57" customFormat="1" x14ac:dyDescent="0.25"/>
    <row r="92" s="57" customFormat="1" x14ac:dyDescent="0.25"/>
    <row r="93" s="57" customFormat="1" x14ac:dyDescent="0.25"/>
    <row r="94" s="57" customFormat="1" x14ac:dyDescent="0.25"/>
    <row r="95" s="57" customFormat="1" x14ac:dyDescent="0.25"/>
    <row r="96" s="57" customFormat="1" x14ac:dyDescent="0.25"/>
    <row r="97" s="57" customFormat="1" x14ac:dyDescent="0.25"/>
    <row r="98" s="57" customFormat="1" x14ac:dyDescent="0.25"/>
    <row r="99" s="57" customFormat="1" x14ac:dyDescent="0.25"/>
    <row r="100" s="57" customFormat="1" x14ac:dyDescent="0.25"/>
    <row r="101" s="57" customFormat="1" x14ac:dyDescent="0.25"/>
    <row r="102" s="57" customFormat="1" x14ac:dyDescent="0.25"/>
    <row r="103" s="57" customFormat="1" x14ac:dyDescent="0.25"/>
    <row r="104" s="57" customFormat="1" x14ac:dyDescent="0.25"/>
    <row r="105" s="57" customFormat="1" x14ac:dyDescent="0.25"/>
    <row r="106" s="57" customFormat="1" x14ac:dyDescent="0.25"/>
    <row r="107" s="57" customFormat="1" x14ac:dyDescent="0.25"/>
    <row r="108" s="57" customFormat="1" x14ac:dyDescent="0.25"/>
    <row r="109" s="57" customFormat="1" x14ac:dyDescent="0.25"/>
    <row r="110" s="57" customFormat="1" x14ac:dyDescent="0.25"/>
    <row r="111" s="57" customFormat="1" x14ac:dyDescent="0.25"/>
    <row r="112" s="57" customFormat="1" x14ac:dyDescent="0.25"/>
    <row r="113" s="57" customFormat="1" x14ac:dyDescent="0.25"/>
    <row r="114" s="57" customFormat="1" x14ac:dyDescent="0.25"/>
    <row r="115" s="57" customFormat="1" x14ac:dyDescent="0.25"/>
    <row r="116" s="57" customFormat="1" x14ac:dyDescent="0.25"/>
    <row r="117" s="57" customFormat="1" x14ac:dyDescent="0.25"/>
    <row r="118" s="57" customFormat="1" x14ac:dyDescent="0.25"/>
    <row r="119" s="57" customFormat="1" x14ac:dyDescent="0.25"/>
    <row r="120" s="57" customFormat="1" x14ac:dyDescent="0.25"/>
    <row r="121" s="57" customFormat="1" x14ac:dyDescent="0.25"/>
    <row r="122" s="57" customFormat="1" x14ac:dyDescent="0.25"/>
    <row r="123" s="57" customFormat="1" x14ac:dyDescent="0.25"/>
    <row r="124" s="57" customFormat="1" x14ac:dyDescent="0.25"/>
    <row r="125" s="57" customFormat="1" x14ac:dyDescent="0.25"/>
    <row r="126" s="57" customFormat="1" x14ac:dyDescent="0.25"/>
    <row r="127" s="57" customFormat="1" x14ac:dyDescent="0.25"/>
    <row r="128" s="57" customFormat="1" x14ac:dyDescent="0.25"/>
    <row r="129" s="57" customFormat="1" x14ac:dyDescent="0.25"/>
    <row r="130" s="57" customFormat="1" x14ac:dyDescent="0.25"/>
    <row r="131" s="57" customFormat="1" x14ac:dyDescent="0.25"/>
    <row r="132" s="57" customFormat="1" x14ac:dyDescent="0.25"/>
    <row r="133" s="57" customFormat="1" x14ac:dyDescent="0.25"/>
    <row r="134" s="57" customFormat="1" x14ac:dyDescent="0.25"/>
    <row r="135" s="57" customFormat="1" x14ac:dyDescent="0.25"/>
    <row r="136" s="57" customFormat="1" x14ac:dyDescent="0.25"/>
    <row r="137" s="57" customFormat="1" x14ac:dyDescent="0.25"/>
    <row r="138" s="57" customFormat="1" x14ac:dyDescent="0.25"/>
    <row r="139" s="57" customFormat="1" x14ac:dyDescent="0.25"/>
    <row r="140" s="57" customFormat="1" x14ac:dyDescent="0.25"/>
    <row r="141" s="57" customFormat="1" x14ac:dyDescent="0.25"/>
    <row r="142" s="57" customFormat="1" x14ac:dyDescent="0.25"/>
    <row r="143" s="57" customFormat="1" x14ac:dyDescent="0.25"/>
    <row r="144" s="57" customFormat="1" x14ac:dyDescent="0.25"/>
    <row r="145" spans="1:37" s="57" customFormat="1" x14ac:dyDescent="0.25"/>
    <row r="146" spans="1:37" s="57" customFormat="1" x14ac:dyDescent="0.25"/>
    <row r="147" spans="1:37" s="57" customFormat="1" x14ac:dyDescent="0.25"/>
    <row r="148" spans="1:37" s="57" customFormat="1" x14ac:dyDescent="0.25"/>
    <row r="149" spans="1:37" s="57" customFormat="1" x14ac:dyDescent="0.25"/>
    <row r="150" spans="1:37" s="57" customFormat="1" x14ac:dyDescent="0.25"/>
    <row r="151" spans="1:37" x14ac:dyDescent="0.25">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row>
    <row r="152" spans="1:37"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row>
    <row r="153" spans="1:37" x14ac:dyDescent="0.25">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row>
    <row r="154" spans="1:37" x14ac:dyDescent="0.25">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row>
    <row r="155" spans="1:37" x14ac:dyDescent="0.25">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row>
    <row r="156" spans="1:37" x14ac:dyDescent="0.25">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row>
    <row r="157" spans="1:37" x14ac:dyDescent="0.25">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row>
    <row r="158" spans="1:37" x14ac:dyDescent="0.25">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row>
    <row r="159" spans="1:37" x14ac:dyDescent="0.25">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row>
    <row r="160" spans="1:37" x14ac:dyDescent="0.25">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row>
  </sheetData>
  <sheetProtection algorithmName="SHA-512" hashValue="QAxyMQdA8g9L1Pnl65/izh0IEVFWZ7kx5dFoFl0OSieFMawoVZuRQhhzvJiYy2dkwgS+Dll/HLeafOGahxsMCw==" saltValue="yNKczSWxLP3fyYPQqWi3Jg==" spinCount="100000" sheet="1" objects="1" scenarios="1"/>
  <protectedRanges>
    <protectedRange sqref="B1 B6:E16" name="input cells"/>
  </protectedRanges>
  <mergeCells count="9">
    <mergeCell ref="A4:E4"/>
    <mergeCell ref="A7:A15"/>
    <mergeCell ref="A33:J33"/>
    <mergeCell ref="B34:B35"/>
    <mergeCell ref="A34:A35"/>
    <mergeCell ref="A19:E19"/>
    <mergeCell ref="A22:A30"/>
    <mergeCell ref="C34:E34"/>
    <mergeCell ref="F34:I3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8CA9E-731A-4B1A-8440-3B7CE63E1F1B}">
  <sheetPr filterMode="1"/>
  <dimension ref="A1:AY597"/>
  <sheetViews>
    <sheetView tabSelected="1" topLeftCell="F1" zoomScaleNormal="100" workbookViewId="0">
      <pane ySplit="1" topLeftCell="A2" activePane="bottomLeft" state="frozen"/>
      <selection pane="bottomLeft" activeCell="J1" sqref="J1:O1"/>
    </sheetView>
  </sheetViews>
  <sheetFormatPr defaultColWidth="9.140625" defaultRowHeight="15.75" x14ac:dyDescent="0.25"/>
  <cols>
    <col min="1" max="1" width="9.140625" style="1"/>
    <col min="2" max="2" width="8" style="147" customWidth="1"/>
    <col min="3" max="3" width="13.5703125" style="148" customWidth="1"/>
    <col min="4" max="4" width="10" style="148" customWidth="1"/>
    <col min="5" max="5" width="60.42578125" style="1" customWidth="1"/>
    <col min="6" max="6" width="25.85546875" style="1" customWidth="1"/>
    <col min="7" max="7" width="12.85546875" style="1" customWidth="1"/>
    <col min="8" max="8" width="22.5703125" style="1" customWidth="1"/>
    <col min="9" max="9" width="14.5703125" style="1" customWidth="1"/>
    <col min="10" max="11" width="19.5703125" style="1" customWidth="1"/>
    <col min="12" max="13" width="16.140625" style="1" customWidth="1"/>
    <col min="14" max="14" width="20.5703125" style="1" customWidth="1"/>
    <col min="15" max="15" width="19.85546875" style="1" customWidth="1"/>
    <col min="16" max="16" width="20.85546875" style="1" customWidth="1"/>
    <col min="17" max="17" width="0" style="30" hidden="1" customWidth="1"/>
    <col min="18" max="26" width="14.140625" style="20" hidden="1" customWidth="1"/>
    <col min="27" max="27" width="20.85546875" style="1" hidden="1" customWidth="1"/>
    <col min="28" max="51" width="9.140625" style="20"/>
    <col min="52" max="16384" width="9.140625" style="1"/>
  </cols>
  <sheetData>
    <row r="1" spans="1:27" ht="47.25" x14ac:dyDescent="0.25">
      <c r="A1" s="110" t="s">
        <v>73</v>
      </c>
      <c r="B1" s="111" t="s">
        <v>74</v>
      </c>
      <c r="C1" s="110" t="s">
        <v>75</v>
      </c>
      <c r="D1" s="110" t="s">
        <v>76</v>
      </c>
      <c r="E1" s="5" t="s">
        <v>77</v>
      </c>
      <c r="F1" s="5" t="s">
        <v>78</v>
      </c>
      <c r="G1" s="5" t="s">
        <v>79</v>
      </c>
      <c r="H1" s="5" t="s">
        <v>80</v>
      </c>
      <c r="I1" s="5" t="s">
        <v>81</v>
      </c>
      <c r="J1" s="5" t="s">
        <v>82</v>
      </c>
      <c r="K1" s="5" t="s">
        <v>83</v>
      </c>
      <c r="L1" s="5" t="s">
        <v>84</v>
      </c>
      <c r="M1" s="5" t="s">
        <v>85</v>
      </c>
      <c r="N1" s="5" t="s">
        <v>86</v>
      </c>
      <c r="O1" s="5" t="s">
        <v>87</v>
      </c>
      <c r="P1" s="5" t="s">
        <v>88</v>
      </c>
      <c r="Q1" s="186"/>
      <c r="R1" s="21" t="s">
        <v>89</v>
      </c>
      <c r="S1" s="5" t="s">
        <v>90</v>
      </c>
      <c r="T1" s="5" t="s">
        <v>91</v>
      </c>
      <c r="U1" s="5" t="s">
        <v>92</v>
      </c>
      <c r="V1" s="5" t="s">
        <v>93</v>
      </c>
      <c r="W1" s="5" t="s">
        <v>84</v>
      </c>
      <c r="X1" s="5" t="s">
        <v>94</v>
      </c>
      <c r="Y1" s="5" t="s">
        <v>95</v>
      </c>
      <c r="Z1" s="5" t="s">
        <v>96</v>
      </c>
      <c r="AA1" s="5" t="s">
        <v>88</v>
      </c>
    </row>
    <row r="2" spans="1:27" x14ac:dyDescent="0.25">
      <c r="A2" s="112" t="s">
        <v>97</v>
      </c>
      <c r="B2" s="113"/>
      <c r="C2" s="114"/>
      <c r="D2" s="114"/>
      <c r="E2" s="73"/>
      <c r="F2" s="73"/>
      <c r="G2" s="73"/>
      <c r="H2" s="73"/>
      <c r="I2" s="73"/>
      <c r="J2" s="73"/>
      <c r="K2" s="73"/>
      <c r="L2" s="73"/>
      <c r="M2" s="73"/>
      <c r="N2" s="73"/>
      <c r="O2" s="73"/>
      <c r="P2" s="159"/>
      <c r="Q2" s="74"/>
      <c r="R2" s="75"/>
      <c r="S2" s="73"/>
      <c r="T2" s="73"/>
      <c r="U2" s="73"/>
      <c r="V2" s="73"/>
      <c r="W2" s="73"/>
      <c r="X2" s="73"/>
      <c r="Y2" s="73"/>
      <c r="Z2" s="73"/>
      <c r="AA2" s="73"/>
    </row>
    <row r="3" spans="1:27" ht="31.5" x14ac:dyDescent="0.25">
      <c r="A3" s="6" t="s">
        <v>98</v>
      </c>
      <c r="B3" s="115" t="s">
        <v>99</v>
      </c>
      <c r="C3" s="6" t="s">
        <v>100</v>
      </c>
      <c r="D3" s="6" t="s">
        <v>101</v>
      </c>
      <c r="E3" s="6" t="s">
        <v>102</v>
      </c>
      <c r="F3" s="16"/>
      <c r="G3" s="16" t="s">
        <v>103</v>
      </c>
      <c r="H3" s="16" t="s">
        <v>104</v>
      </c>
      <c r="I3" s="18">
        <v>1</v>
      </c>
      <c r="J3" s="16"/>
      <c r="K3" s="16"/>
      <c r="L3" s="165"/>
      <c r="M3" s="16"/>
      <c r="N3" s="16"/>
      <c r="O3" s="175"/>
      <c r="P3" s="16"/>
      <c r="Q3" s="91"/>
      <c r="R3" s="24"/>
      <c r="S3" s="16"/>
      <c r="T3" s="16"/>
      <c r="U3" s="16"/>
      <c r="V3" s="16"/>
      <c r="W3" s="16"/>
      <c r="X3" s="16"/>
      <c r="Y3" s="16"/>
      <c r="Z3" s="16"/>
      <c r="AA3" s="16"/>
    </row>
    <row r="4" spans="1:27" ht="110.25" x14ac:dyDescent="0.25">
      <c r="A4" s="6" t="s">
        <v>98</v>
      </c>
      <c r="B4" s="115" t="s">
        <v>99</v>
      </c>
      <c r="C4" s="6" t="s">
        <v>100</v>
      </c>
      <c r="D4" s="6" t="s">
        <v>105</v>
      </c>
      <c r="E4" s="116" t="s">
        <v>106</v>
      </c>
      <c r="F4" s="6" t="s">
        <v>36</v>
      </c>
      <c r="G4" s="6" t="s">
        <v>107</v>
      </c>
      <c r="H4" s="6" t="s">
        <v>104</v>
      </c>
      <c r="I4" s="7">
        <v>1</v>
      </c>
      <c r="J4" s="7"/>
      <c r="K4" s="7"/>
      <c r="L4" s="194"/>
      <c r="M4" s="7"/>
      <c r="N4" s="7"/>
      <c r="O4" s="176"/>
      <c r="P4" s="6"/>
      <c r="Q4" s="187"/>
      <c r="R4" s="22"/>
      <c r="S4" s="7"/>
      <c r="T4" s="7"/>
      <c r="U4" s="7"/>
      <c r="V4" s="7"/>
      <c r="W4" s="7"/>
      <c r="X4" s="7"/>
      <c r="Y4" s="7"/>
      <c r="Z4" s="7"/>
      <c r="AA4" s="6"/>
    </row>
    <row r="5" spans="1:27" ht="31.5" x14ac:dyDescent="0.25">
      <c r="A5" s="6" t="s">
        <v>98</v>
      </c>
      <c r="B5" s="115" t="s">
        <v>99</v>
      </c>
      <c r="C5" s="6" t="s">
        <v>100</v>
      </c>
      <c r="D5" s="6" t="s">
        <v>108</v>
      </c>
      <c r="E5" s="116" t="s">
        <v>109</v>
      </c>
      <c r="F5" s="6"/>
      <c r="G5" s="6" t="s">
        <v>107</v>
      </c>
      <c r="H5" s="6" t="s">
        <v>104</v>
      </c>
      <c r="I5" s="7">
        <v>1</v>
      </c>
      <c r="J5" s="7"/>
      <c r="K5" s="7"/>
      <c r="L5" s="166"/>
      <c r="M5" s="7"/>
      <c r="N5" s="7"/>
      <c r="O5" s="176"/>
      <c r="P5" s="6"/>
      <c r="Q5" s="187"/>
      <c r="R5" s="22"/>
      <c r="S5" s="7"/>
      <c r="T5" s="7"/>
      <c r="U5" s="7"/>
      <c r="V5" s="7"/>
      <c r="W5" s="7"/>
      <c r="X5" s="7"/>
      <c r="Y5" s="7"/>
      <c r="Z5" s="7"/>
      <c r="AA5" s="6"/>
    </row>
    <row r="6" spans="1:27" ht="31.5" x14ac:dyDescent="0.25">
      <c r="A6" s="6" t="s">
        <v>98</v>
      </c>
      <c r="B6" s="115" t="s">
        <v>99</v>
      </c>
      <c r="C6" s="6" t="s">
        <v>100</v>
      </c>
      <c r="D6" s="6" t="s">
        <v>110</v>
      </c>
      <c r="E6" s="116" t="s">
        <v>111</v>
      </c>
      <c r="F6" s="6"/>
      <c r="G6" s="6" t="s">
        <v>107</v>
      </c>
      <c r="H6" s="6" t="s">
        <v>104</v>
      </c>
      <c r="I6" s="7">
        <v>1</v>
      </c>
      <c r="J6" s="7"/>
      <c r="K6" s="7"/>
      <c r="L6" s="166"/>
      <c r="M6" s="7"/>
      <c r="N6" s="7"/>
      <c r="O6" s="176"/>
      <c r="P6" s="6"/>
      <c r="Q6" s="187"/>
      <c r="R6" s="22"/>
      <c r="S6" s="7"/>
      <c r="T6" s="7"/>
      <c r="U6" s="7"/>
      <c r="V6" s="7"/>
      <c r="W6" s="7"/>
      <c r="X6" s="7"/>
      <c r="Y6" s="7"/>
      <c r="Z6" s="7"/>
      <c r="AA6" s="6"/>
    </row>
    <row r="7" spans="1:27" ht="31.5" x14ac:dyDescent="0.25">
      <c r="A7" s="6" t="s">
        <v>98</v>
      </c>
      <c r="B7" s="115" t="s">
        <v>99</v>
      </c>
      <c r="C7" s="6" t="s">
        <v>100</v>
      </c>
      <c r="D7" s="6" t="s">
        <v>112</v>
      </c>
      <c r="E7" s="116" t="s">
        <v>113</v>
      </c>
      <c r="F7" s="6"/>
      <c r="G7" s="6" t="s">
        <v>107</v>
      </c>
      <c r="H7" s="6" t="s">
        <v>104</v>
      </c>
      <c r="I7" s="7">
        <v>1</v>
      </c>
      <c r="J7" s="7"/>
      <c r="K7" s="7"/>
      <c r="L7" s="166"/>
      <c r="M7" s="7"/>
      <c r="N7" s="7"/>
      <c r="O7" s="176"/>
      <c r="P7" s="6"/>
      <c r="Q7" s="187"/>
      <c r="R7" s="22"/>
      <c r="S7" s="7"/>
      <c r="T7" s="7"/>
      <c r="U7" s="7"/>
      <c r="V7" s="7"/>
      <c r="W7" s="7"/>
      <c r="X7" s="7"/>
      <c r="Y7" s="7"/>
      <c r="Z7" s="7"/>
      <c r="AA7" s="6"/>
    </row>
    <row r="8" spans="1:27" ht="63" hidden="1" x14ac:dyDescent="0.25">
      <c r="A8" s="6" t="s">
        <v>98</v>
      </c>
      <c r="B8" s="115" t="s">
        <v>99</v>
      </c>
      <c r="C8" s="6" t="s">
        <v>100</v>
      </c>
      <c r="D8" s="6" t="s">
        <v>114</v>
      </c>
      <c r="E8" s="6" t="s">
        <v>115</v>
      </c>
      <c r="F8" s="6"/>
      <c r="G8" s="6" t="s">
        <v>116</v>
      </c>
      <c r="H8" s="6" t="s">
        <v>117</v>
      </c>
      <c r="I8" s="6" t="s">
        <v>118</v>
      </c>
      <c r="J8" s="6"/>
      <c r="K8" s="6"/>
      <c r="L8" s="166"/>
      <c r="M8" s="6"/>
      <c r="N8" s="6"/>
      <c r="O8" s="176"/>
      <c r="P8" s="6"/>
      <c r="Q8" s="91"/>
      <c r="R8" s="23"/>
      <c r="S8" s="6"/>
      <c r="T8" s="6"/>
      <c r="U8" s="6"/>
      <c r="V8" s="6"/>
      <c r="W8" s="6"/>
      <c r="X8" s="6"/>
      <c r="Y8" s="6"/>
      <c r="Z8" s="6"/>
      <c r="AA8" s="6"/>
    </row>
    <row r="9" spans="1:27" ht="283.5" hidden="1" x14ac:dyDescent="0.25">
      <c r="A9" s="6" t="s">
        <v>98</v>
      </c>
      <c r="B9" s="115" t="s">
        <v>99</v>
      </c>
      <c r="C9" s="6" t="s">
        <v>100</v>
      </c>
      <c r="D9" s="6" t="s">
        <v>119</v>
      </c>
      <c r="E9" s="6" t="s">
        <v>120</v>
      </c>
      <c r="F9" s="6"/>
      <c r="G9" s="6" t="s">
        <v>116</v>
      </c>
      <c r="H9" s="6" t="s">
        <v>121</v>
      </c>
      <c r="I9" s="6" t="s">
        <v>122</v>
      </c>
      <c r="J9" s="6"/>
      <c r="K9" s="8"/>
      <c r="L9" s="166"/>
      <c r="M9" s="6"/>
      <c r="N9" s="6"/>
      <c r="O9" s="176"/>
      <c r="P9" s="6"/>
      <c r="Q9" s="91"/>
      <c r="R9" s="23"/>
      <c r="S9" s="6"/>
      <c r="T9" s="6"/>
      <c r="U9" s="6"/>
      <c r="V9" s="6"/>
      <c r="W9" s="6"/>
      <c r="X9" s="6"/>
      <c r="Y9" s="6"/>
      <c r="Z9" s="6"/>
      <c r="AA9" s="6"/>
    </row>
    <row r="10" spans="1:27" ht="31.5" x14ac:dyDescent="0.25">
      <c r="A10" s="6" t="s">
        <v>98</v>
      </c>
      <c r="B10" s="115" t="s">
        <v>99</v>
      </c>
      <c r="C10" s="6" t="s">
        <v>100</v>
      </c>
      <c r="D10" s="6" t="s">
        <v>123</v>
      </c>
      <c r="E10" s="6" t="s">
        <v>124</v>
      </c>
      <c r="F10" s="6"/>
      <c r="G10" s="6" t="s">
        <v>107</v>
      </c>
      <c r="H10" s="6" t="s">
        <v>125</v>
      </c>
      <c r="I10" s="6">
        <v>5</v>
      </c>
      <c r="J10" s="6"/>
      <c r="K10" s="6"/>
      <c r="L10" s="166"/>
      <c r="M10" s="6"/>
      <c r="N10" s="6"/>
      <c r="O10" s="176"/>
      <c r="P10" s="6"/>
      <c r="Q10" s="91"/>
      <c r="R10" s="23"/>
      <c r="S10" s="6"/>
      <c r="T10" s="6"/>
      <c r="U10" s="6"/>
      <c r="V10" s="6"/>
      <c r="W10" s="6"/>
      <c r="X10" s="6"/>
      <c r="Y10" s="6"/>
      <c r="Z10" s="6"/>
      <c r="AA10" s="6"/>
    </row>
    <row r="11" spans="1:27" ht="63" x14ac:dyDescent="0.25">
      <c r="A11" s="6" t="s">
        <v>98</v>
      </c>
      <c r="B11" s="115" t="s">
        <v>99</v>
      </c>
      <c r="C11" s="6" t="s">
        <v>126</v>
      </c>
      <c r="D11" s="6" t="s">
        <v>127</v>
      </c>
      <c r="E11" s="6" t="s">
        <v>128</v>
      </c>
      <c r="F11" s="16"/>
      <c r="G11" s="16" t="s">
        <v>107</v>
      </c>
      <c r="H11" s="16" t="s">
        <v>129</v>
      </c>
      <c r="I11" s="16" t="s">
        <v>130</v>
      </c>
      <c r="J11" s="16"/>
      <c r="K11" s="16"/>
      <c r="L11" s="165"/>
      <c r="M11" s="16"/>
      <c r="N11" s="16"/>
      <c r="O11" s="175"/>
      <c r="P11" s="16"/>
      <c r="Q11" s="91"/>
      <c r="R11" s="24"/>
      <c r="S11" s="16"/>
      <c r="T11" s="16"/>
      <c r="U11" s="16"/>
      <c r="V11" s="16"/>
      <c r="W11" s="16"/>
      <c r="X11" s="16"/>
      <c r="Y11" s="16"/>
      <c r="Z11" s="16"/>
      <c r="AA11" s="16"/>
    </row>
    <row r="12" spans="1:27" ht="63" x14ac:dyDescent="0.25">
      <c r="A12" s="6" t="s">
        <v>98</v>
      </c>
      <c r="B12" s="115" t="s">
        <v>99</v>
      </c>
      <c r="C12" s="6" t="s">
        <v>126</v>
      </c>
      <c r="D12" s="6" t="s">
        <v>131</v>
      </c>
      <c r="E12" s="116" t="s">
        <v>132</v>
      </c>
      <c r="F12" s="6"/>
      <c r="G12" s="6" t="s">
        <v>107</v>
      </c>
      <c r="H12" s="6" t="s">
        <v>129</v>
      </c>
      <c r="I12" s="6" t="s">
        <v>130</v>
      </c>
      <c r="J12" s="6"/>
      <c r="K12" s="6"/>
      <c r="L12" s="166"/>
      <c r="M12" s="6"/>
      <c r="N12" s="6"/>
      <c r="O12" s="176"/>
      <c r="P12" s="6"/>
      <c r="Q12" s="91"/>
      <c r="R12" s="23"/>
      <c r="S12" s="6"/>
      <c r="T12" s="6"/>
      <c r="U12" s="6"/>
      <c r="V12" s="6"/>
      <c r="W12" s="6"/>
      <c r="X12" s="6"/>
      <c r="Y12" s="6"/>
      <c r="Z12" s="6"/>
      <c r="AA12" s="6"/>
    </row>
    <row r="13" spans="1:27" ht="63" x14ac:dyDescent="0.25">
      <c r="A13" s="6" t="s">
        <v>98</v>
      </c>
      <c r="B13" s="115" t="s">
        <v>99</v>
      </c>
      <c r="C13" s="6" t="s">
        <v>126</v>
      </c>
      <c r="D13" s="6" t="s">
        <v>133</v>
      </c>
      <c r="E13" s="116" t="s">
        <v>134</v>
      </c>
      <c r="F13" s="6"/>
      <c r="G13" s="6" t="s">
        <v>107</v>
      </c>
      <c r="H13" s="6" t="s">
        <v>129</v>
      </c>
      <c r="I13" s="6" t="s">
        <v>130</v>
      </c>
      <c r="J13" s="6"/>
      <c r="K13" s="6"/>
      <c r="L13" s="166"/>
      <c r="M13" s="6"/>
      <c r="N13" s="6"/>
      <c r="O13" s="176"/>
      <c r="P13" s="6"/>
      <c r="Q13" s="91"/>
      <c r="R13" s="23"/>
      <c r="S13" s="6"/>
      <c r="T13" s="6"/>
      <c r="U13" s="6"/>
      <c r="V13" s="6"/>
      <c r="W13" s="6"/>
      <c r="X13" s="6"/>
      <c r="Y13" s="6"/>
      <c r="Z13" s="6"/>
      <c r="AA13" s="6"/>
    </row>
    <row r="14" spans="1:27" ht="63" x14ac:dyDescent="0.25">
      <c r="A14" s="6" t="s">
        <v>98</v>
      </c>
      <c r="B14" s="115" t="s">
        <v>99</v>
      </c>
      <c r="C14" s="6" t="s">
        <v>126</v>
      </c>
      <c r="D14" s="6" t="s">
        <v>135</v>
      </c>
      <c r="E14" s="116" t="s">
        <v>136</v>
      </c>
      <c r="F14" s="6"/>
      <c r="G14" s="6" t="s">
        <v>107</v>
      </c>
      <c r="H14" s="6" t="s">
        <v>129</v>
      </c>
      <c r="I14" s="6" t="s">
        <v>130</v>
      </c>
      <c r="J14" s="6"/>
      <c r="K14" s="6"/>
      <c r="L14" s="166"/>
      <c r="M14" s="6"/>
      <c r="N14" s="6"/>
      <c r="O14" s="176"/>
      <c r="P14" s="6"/>
      <c r="Q14" s="91"/>
      <c r="R14" s="23"/>
      <c r="S14" s="6"/>
      <c r="T14" s="6"/>
      <c r="U14" s="6"/>
      <c r="V14" s="6"/>
      <c r="W14" s="6"/>
      <c r="X14" s="6"/>
      <c r="Y14" s="6"/>
      <c r="Z14" s="6"/>
      <c r="AA14" s="6"/>
    </row>
    <row r="15" spans="1:27" ht="63" x14ac:dyDescent="0.25">
      <c r="A15" s="6" t="s">
        <v>98</v>
      </c>
      <c r="B15" s="115" t="s">
        <v>99</v>
      </c>
      <c r="C15" s="6" t="s">
        <v>126</v>
      </c>
      <c r="D15" s="6" t="s">
        <v>137</v>
      </c>
      <c r="E15" s="116" t="s">
        <v>138</v>
      </c>
      <c r="F15" s="6"/>
      <c r="G15" s="6" t="s">
        <v>107</v>
      </c>
      <c r="H15" s="6" t="s">
        <v>129</v>
      </c>
      <c r="I15" s="6" t="s">
        <v>130</v>
      </c>
      <c r="J15" s="6"/>
      <c r="K15" s="6"/>
      <c r="L15" s="166"/>
      <c r="M15" s="6"/>
      <c r="N15" s="6"/>
      <c r="O15" s="176"/>
      <c r="P15" s="6"/>
      <c r="Q15" s="91"/>
      <c r="R15" s="23"/>
      <c r="S15" s="6"/>
      <c r="T15" s="6"/>
      <c r="U15" s="6"/>
      <c r="V15" s="6"/>
      <c r="W15" s="6"/>
      <c r="X15" s="6"/>
      <c r="Y15" s="6"/>
      <c r="Z15" s="6"/>
      <c r="AA15" s="6"/>
    </row>
    <row r="16" spans="1:27" ht="63" x14ac:dyDescent="0.25">
      <c r="A16" s="6" t="s">
        <v>98</v>
      </c>
      <c r="B16" s="115" t="s">
        <v>99</v>
      </c>
      <c r="C16" s="6" t="s">
        <v>126</v>
      </c>
      <c r="D16" s="6" t="s">
        <v>139</v>
      </c>
      <c r="E16" s="116" t="s">
        <v>140</v>
      </c>
      <c r="F16" s="6"/>
      <c r="G16" s="6" t="s">
        <v>107</v>
      </c>
      <c r="H16" s="6" t="s">
        <v>129</v>
      </c>
      <c r="I16" s="6" t="s">
        <v>130</v>
      </c>
      <c r="J16" s="6"/>
      <c r="K16" s="6"/>
      <c r="L16" s="166"/>
      <c r="M16" s="6"/>
      <c r="N16" s="6"/>
      <c r="O16" s="176"/>
      <c r="P16" s="6"/>
      <c r="Q16" s="91"/>
      <c r="R16" s="23"/>
      <c r="S16" s="6"/>
      <c r="T16" s="6"/>
      <c r="U16" s="6"/>
      <c r="V16" s="6"/>
      <c r="W16" s="6"/>
      <c r="X16" s="6"/>
      <c r="Y16" s="6"/>
      <c r="Z16" s="6"/>
      <c r="AA16" s="6"/>
    </row>
    <row r="17" spans="1:27" ht="63" x14ac:dyDescent="0.25">
      <c r="A17" s="6" t="s">
        <v>98</v>
      </c>
      <c r="B17" s="115" t="s">
        <v>99</v>
      </c>
      <c r="C17" s="6" t="s">
        <v>126</v>
      </c>
      <c r="D17" s="6" t="s">
        <v>141</v>
      </c>
      <c r="E17" s="116" t="s">
        <v>142</v>
      </c>
      <c r="F17" s="6"/>
      <c r="G17" s="6" t="s">
        <v>107</v>
      </c>
      <c r="H17" s="6" t="s">
        <v>129</v>
      </c>
      <c r="I17" s="6" t="s">
        <v>130</v>
      </c>
      <c r="J17" s="6"/>
      <c r="K17" s="6"/>
      <c r="L17" s="166"/>
      <c r="M17" s="6"/>
      <c r="N17" s="6"/>
      <c r="O17" s="176"/>
      <c r="P17" s="6"/>
      <c r="Q17" s="91"/>
      <c r="R17" s="23"/>
      <c r="S17" s="6"/>
      <c r="T17" s="6"/>
      <c r="U17" s="6"/>
      <c r="V17" s="6"/>
      <c r="W17" s="6"/>
      <c r="X17" s="6"/>
      <c r="Y17" s="6"/>
      <c r="Z17" s="6"/>
      <c r="AA17" s="6"/>
    </row>
    <row r="18" spans="1:27" ht="63" x14ac:dyDescent="0.25">
      <c r="A18" s="6" t="s">
        <v>98</v>
      </c>
      <c r="B18" s="115" t="s">
        <v>99</v>
      </c>
      <c r="C18" s="6" t="s">
        <v>126</v>
      </c>
      <c r="D18" s="6" t="s">
        <v>143</v>
      </c>
      <c r="E18" s="116" t="s">
        <v>144</v>
      </c>
      <c r="F18" s="6"/>
      <c r="G18" s="6" t="s">
        <v>107</v>
      </c>
      <c r="H18" s="6" t="s">
        <v>129</v>
      </c>
      <c r="I18" s="6" t="s">
        <v>130</v>
      </c>
      <c r="J18" s="6"/>
      <c r="K18" s="6"/>
      <c r="L18" s="166"/>
      <c r="M18" s="6"/>
      <c r="N18" s="6"/>
      <c r="O18" s="176"/>
      <c r="P18" s="6"/>
      <c r="Q18" s="91"/>
      <c r="R18" s="23"/>
      <c r="S18" s="6"/>
      <c r="T18" s="6"/>
      <c r="U18" s="6"/>
      <c r="V18" s="6"/>
      <c r="W18" s="6"/>
      <c r="X18" s="6"/>
      <c r="Y18" s="6"/>
      <c r="Z18" s="6"/>
      <c r="AA18" s="6"/>
    </row>
    <row r="19" spans="1:27" ht="63" x14ac:dyDescent="0.25">
      <c r="A19" s="6" t="s">
        <v>98</v>
      </c>
      <c r="B19" s="115" t="s">
        <v>99</v>
      </c>
      <c r="C19" s="6" t="s">
        <v>126</v>
      </c>
      <c r="D19" s="6" t="s">
        <v>145</v>
      </c>
      <c r="E19" s="116" t="s">
        <v>146</v>
      </c>
      <c r="F19" s="6"/>
      <c r="G19" s="6" t="s">
        <v>107</v>
      </c>
      <c r="H19" s="6" t="s">
        <v>129</v>
      </c>
      <c r="I19" s="6" t="s">
        <v>130</v>
      </c>
      <c r="J19" s="6"/>
      <c r="K19" s="6"/>
      <c r="L19" s="166"/>
      <c r="M19" s="6"/>
      <c r="N19" s="6"/>
      <c r="O19" s="176"/>
      <c r="P19" s="6"/>
      <c r="Q19" s="91"/>
      <c r="R19" s="23"/>
      <c r="S19" s="6"/>
      <c r="T19" s="6"/>
      <c r="U19" s="6"/>
      <c r="V19" s="6"/>
      <c r="W19" s="6"/>
      <c r="X19" s="6"/>
      <c r="Y19" s="6"/>
      <c r="Z19" s="6"/>
      <c r="AA19" s="6"/>
    </row>
    <row r="20" spans="1:27" ht="63" x14ac:dyDescent="0.25">
      <c r="A20" s="6" t="s">
        <v>98</v>
      </c>
      <c r="B20" s="115" t="s">
        <v>99</v>
      </c>
      <c r="C20" s="6" t="s">
        <v>126</v>
      </c>
      <c r="D20" s="6" t="s">
        <v>147</v>
      </c>
      <c r="E20" s="116" t="s">
        <v>148</v>
      </c>
      <c r="F20" s="6"/>
      <c r="G20" s="6" t="s">
        <v>107</v>
      </c>
      <c r="H20" s="6" t="s">
        <v>129</v>
      </c>
      <c r="I20" s="6" t="s">
        <v>130</v>
      </c>
      <c r="J20" s="6"/>
      <c r="K20" s="6"/>
      <c r="L20" s="166"/>
      <c r="M20" s="6"/>
      <c r="N20" s="6"/>
      <c r="O20" s="176"/>
      <c r="P20" s="6"/>
      <c r="Q20" s="91"/>
      <c r="R20" s="23"/>
      <c r="S20" s="6"/>
      <c r="T20" s="6"/>
      <c r="U20" s="6"/>
      <c r="V20" s="6"/>
      <c r="W20" s="6"/>
      <c r="X20" s="6"/>
      <c r="Y20" s="6"/>
      <c r="Z20" s="6"/>
      <c r="AA20" s="6"/>
    </row>
    <row r="21" spans="1:27" ht="142.5" customHeight="1" x14ac:dyDescent="0.25">
      <c r="A21" s="6" t="s">
        <v>98</v>
      </c>
      <c r="B21" s="115" t="s">
        <v>99</v>
      </c>
      <c r="C21" s="6" t="s">
        <v>126</v>
      </c>
      <c r="D21" s="6" t="s">
        <v>149</v>
      </c>
      <c r="E21" s="6" t="s">
        <v>150</v>
      </c>
      <c r="F21" s="6"/>
      <c r="G21" s="6" t="s">
        <v>107</v>
      </c>
      <c r="H21" s="6" t="s">
        <v>151</v>
      </c>
      <c r="I21" s="7">
        <v>1</v>
      </c>
      <c r="J21" s="7"/>
      <c r="K21" s="9"/>
      <c r="L21" s="166"/>
      <c r="M21" s="7"/>
      <c r="N21" s="7"/>
      <c r="O21" s="176"/>
      <c r="P21" s="6"/>
      <c r="Q21" s="187"/>
      <c r="R21" s="22"/>
      <c r="S21" s="7"/>
      <c r="T21" s="7"/>
      <c r="U21" s="7"/>
      <c r="V21" s="7"/>
      <c r="W21" s="7"/>
      <c r="X21" s="7"/>
      <c r="Y21" s="7"/>
      <c r="Z21" s="7"/>
      <c r="AA21" s="6"/>
    </row>
    <row r="22" spans="1:27" ht="65.25" customHeight="1" x14ac:dyDescent="0.25">
      <c r="A22" s="6" t="s">
        <v>98</v>
      </c>
      <c r="B22" s="115" t="s">
        <v>99</v>
      </c>
      <c r="C22" s="6" t="s">
        <v>126</v>
      </c>
      <c r="D22" s="6" t="s">
        <v>152</v>
      </c>
      <c r="E22" s="6" t="s">
        <v>153</v>
      </c>
      <c r="F22" s="6"/>
      <c r="G22" s="6" t="s">
        <v>107</v>
      </c>
      <c r="H22" s="6" t="s">
        <v>154</v>
      </c>
      <c r="I22" s="12" t="s">
        <v>155</v>
      </c>
      <c r="J22" s="6"/>
      <c r="K22" s="6"/>
      <c r="L22" s="166"/>
      <c r="M22" s="6"/>
      <c r="N22" s="6"/>
      <c r="O22" s="176"/>
      <c r="P22" s="6"/>
      <c r="Q22" s="91"/>
      <c r="R22" s="23"/>
      <c r="S22" s="6"/>
      <c r="T22" s="6"/>
      <c r="U22" s="6"/>
      <c r="V22" s="6"/>
      <c r="W22" s="6"/>
      <c r="X22" s="6"/>
      <c r="Y22" s="6"/>
      <c r="Z22" s="6"/>
      <c r="AA22" s="6"/>
    </row>
    <row r="23" spans="1:27" ht="78.75" x14ac:dyDescent="0.25">
      <c r="A23" s="6" t="s">
        <v>98</v>
      </c>
      <c r="B23" s="115" t="s">
        <v>99</v>
      </c>
      <c r="C23" s="6" t="s">
        <v>126</v>
      </c>
      <c r="D23" s="6" t="s">
        <v>156</v>
      </c>
      <c r="E23" s="6" t="s">
        <v>157</v>
      </c>
      <c r="F23" s="16"/>
      <c r="G23" s="16" t="s">
        <v>107</v>
      </c>
      <c r="H23" s="16" t="s">
        <v>158</v>
      </c>
      <c r="I23" s="18">
        <v>1</v>
      </c>
      <c r="J23" s="18"/>
      <c r="K23" s="16"/>
      <c r="L23" s="165"/>
      <c r="M23" s="18"/>
      <c r="N23" s="18"/>
      <c r="O23" s="175"/>
      <c r="P23" s="16"/>
      <c r="Q23" s="187"/>
      <c r="R23" s="60"/>
      <c r="S23" s="18"/>
      <c r="T23" s="18"/>
      <c r="U23" s="18"/>
      <c r="V23" s="18"/>
      <c r="W23" s="18"/>
      <c r="X23" s="18"/>
      <c r="Y23" s="18"/>
      <c r="Z23" s="18"/>
      <c r="AA23" s="16"/>
    </row>
    <row r="24" spans="1:27" ht="63.75" customHeight="1" x14ac:dyDescent="0.25">
      <c r="A24" s="6" t="s">
        <v>98</v>
      </c>
      <c r="B24" s="115" t="s">
        <v>99</v>
      </c>
      <c r="C24" s="6" t="s">
        <v>126</v>
      </c>
      <c r="D24" s="6" t="s">
        <v>159</v>
      </c>
      <c r="E24" s="116" t="s">
        <v>160</v>
      </c>
      <c r="F24" s="6"/>
      <c r="G24" s="6" t="s">
        <v>107</v>
      </c>
      <c r="H24" s="6" t="s">
        <v>158</v>
      </c>
      <c r="I24" s="7">
        <v>1</v>
      </c>
      <c r="J24" s="7"/>
      <c r="K24" s="9"/>
      <c r="L24" s="166"/>
      <c r="M24" s="7"/>
      <c r="N24" s="7"/>
      <c r="O24" s="176"/>
      <c r="P24" s="6"/>
      <c r="Q24" s="187"/>
      <c r="R24" s="22"/>
      <c r="S24" s="7"/>
      <c r="T24" s="7"/>
      <c r="U24" s="7"/>
      <c r="V24" s="7"/>
      <c r="W24" s="7"/>
      <c r="X24" s="7"/>
      <c r="Y24" s="7"/>
      <c r="Z24" s="7"/>
      <c r="AA24" s="6"/>
    </row>
    <row r="25" spans="1:27" ht="63" x14ac:dyDescent="0.25">
      <c r="A25" s="6" t="s">
        <v>98</v>
      </c>
      <c r="B25" s="115" t="s">
        <v>99</v>
      </c>
      <c r="C25" s="6" t="s">
        <v>126</v>
      </c>
      <c r="D25" s="6" t="s">
        <v>161</v>
      </c>
      <c r="E25" s="116" t="s">
        <v>162</v>
      </c>
      <c r="F25" s="6"/>
      <c r="G25" s="6" t="s">
        <v>107</v>
      </c>
      <c r="H25" s="6" t="s">
        <v>158</v>
      </c>
      <c r="I25" s="7">
        <v>1</v>
      </c>
      <c r="J25" s="7"/>
      <c r="K25" s="7"/>
      <c r="L25" s="166"/>
      <c r="M25" s="7"/>
      <c r="N25" s="7"/>
      <c r="O25" s="176"/>
      <c r="P25" s="6"/>
      <c r="Q25" s="187"/>
      <c r="R25" s="22"/>
      <c r="S25" s="7"/>
      <c r="T25" s="7"/>
      <c r="U25" s="7"/>
      <c r="V25" s="7"/>
      <c r="W25" s="7"/>
      <c r="X25" s="7"/>
      <c r="Y25" s="7"/>
      <c r="Z25" s="7"/>
      <c r="AA25" s="6"/>
    </row>
    <row r="26" spans="1:27" ht="63" x14ac:dyDescent="0.25">
      <c r="A26" s="6" t="s">
        <v>98</v>
      </c>
      <c r="B26" s="115" t="s">
        <v>99</v>
      </c>
      <c r="C26" s="6" t="s">
        <v>126</v>
      </c>
      <c r="D26" s="6" t="s">
        <v>163</v>
      </c>
      <c r="E26" s="116" t="s">
        <v>164</v>
      </c>
      <c r="F26" s="6"/>
      <c r="G26" s="6" t="s">
        <v>107</v>
      </c>
      <c r="H26" s="6" t="s">
        <v>158</v>
      </c>
      <c r="I26" s="7">
        <v>1</v>
      </c>
      <c r="J26" s="7"/>
      <c r="K26" s="7"/>
      <c r="L26" s="166"/>
      <c r="M26" s="7"/>
      <c r="N26" s="7"/>
      <c r="O26" s="176"/>
      <c r="P26" s="6"/>
      <c r="Q26" s="187"/>
      <c r="R26" s="22"/>
      <c r="S26" s="7"/>
      <c r="T26" s="7"/>
      <c r="U26" s="7"/>
      <c r="V26" s="7"/>
      <c r="W26" s="7"/>
      <c r="X26" s="7"/>
      <c r="Y26" s="7"/>
      <c r="Z26" s="7"/>
      <c r="AA26" s="6"/>
    </row>
    <row r="27" spans="1:27" ht="63" x14ac:dyDescent="0.25">
      <c r="A27" s="6" t="s">
        <v>98</v>
      </c>
      <c r="B27" s="115" t="s">
        <v>99</v>
      </c>
      <c r="C27" s="6" t="s">
        <v>126</v>
      </c>
      <c r="D27" s="6" t="s">
        <v>165</v>
      </c>
      <c r="E27" s="116" t="s">
        <v>166</v>
      </c>
      <c r="F27" s="6"/>
      <c r="G27" s="6" t="s">
        <v>107</v>
      </c>
      <c r="H27" s="6" t="s">
        <v>158</v>
      </c>
      <c r="I27" s="7">
        <v>1</v>
      </c>
      <c r="J27" s="7"/>
      <c r="K27" s="7"/>
      <c r="L27" s="166"/>
      <c r="M27" s="7"/>
      <c r="N27" s="7"/>
      <c r="O27" s="176"/>
      <c r="P27" s="6"/>
      <c r="Q27" s="187"/>
      <c r="R27" s="22"/>
      <c r="S27" s="7"/>
      <c r="T27" s="7"/>
      <c r="U27" s="7"/>
      <c r="V27" s="7"/>
      <c r="W27" s="7"/>
      <c r="X27" s="7"/>
      <c r="Y27" s="7"/>
      <c r="Z27" s="7"/>
      <c r="AA27" s="6"/>
    </row>
    <row r="28" spans="1:27" ht="63" hidden="1" x14ac:dyDescent="0.25">
      <c r="A28" s="6" t="s">
        <v>98</v>
      </c>
      <c r="B28" s="115" t="s">
        <v>99</v>
      </c>
      <c r="C28" s="6" t="s">
        <v>126</v>
      </c>
      <c r="D28" s="6" t="s">
        <v>167</v>
      </c>
      <c r="E28" s="6" t="s">
        <v>168</v>
      </c>
      <c r="F28" s="6"/>
      <c r="G28" s="6" t="s">
        <v>116</v>
      </c>
      <c r="H28" s="6" t="s">
        <v>169</v>
      </c>
      <c r="I28" s="7">
        <v>1</v>
      </c>
      <c r="J28" s="6"/>
      <c r="K28" s="6"/>
      <c r="L28" s="166"/>
      <c r="M28" s="6"/>
      <c r="N28" s="6"/>
      <c r="O28" s="176"/>
      <c r="P28" s="6"/>
      <c r="Q28" s="91"/>
      <c r="R28" s="23"/>
      <c r="S28" s="6"/>
      <c r="T28" s="6"/>
      <c r="U28" s="6"/>
      <c r="V28" s="6"/>
      <c r="W28" s="6"/>
      <c r="X28" s="6"/>
      <c r="Y28" s="6"/>
      <c r="Z28" s="6"/>
      <c r="AA28" s="6"/>
    </row>
    <row r="29" spans="1:27" ht="63" hidden="1" x14ac:dyDescent="0.25">
      <c r="A29" s="6" t="s">
        <v>98</v>
      </c>
      <c r="B29" s="115" t="s">
        <v>99</v>
      </c>
      <c r="C29" s="6" t="s">
        <v>126</v>
      </c>
      <c r="D29" s="6" t="s">
        <v>170</v>
      </c>
      <c r="E29" s="6" t="s">
        <v>171</v>
      </c>
      <c r="F29" s="6"/>
      <c r="G29" s="6" t="s">
        <v>116</v>
      </c>
      <c r="H29" s="6" t="s">
        <v>172</v>
      </c>
      <c r="I29" s="7">
        <v>1</v>
      </c>
      <c r="J29" s="6"/>
      <c r="K29" s="6"/>
      <c r="L29" s="166"/>
      <c r="M29" s="6"/>
      <c r="N29" s="6"/>
      <c r="O29" s="176"/>
      <c r="P29" s="6"/>
      <c r="Q29" s="91"/>
      <c r="R29" s="23"/>
      <c r="S29" s="6"/>
      <c r="T29" s="6"/>
      <c r="U29" s="6"/>
      <c r="V29" s="6"/>
      <c r="W29" s="6"/>
      <c r="X29" s="6"/>
      <c r="Y29" s="6"/>
      <c r="Z29" s="6"/>
      <c r="AA29" s="6"/>
    </row>
    <row r="30" spans="1:27" ht="94.5" x14ac:dyDescent="0.25">
      <c r="A30" s="6" t="s">
        <v>98</v>
      </c>
      <c r="B30" s="115" t="s">
        <v>99</v>
      </c>
      <c r="C30" s="6" t="s">
        <v>173</v>
      </c>
      <c r="D30" s="6" t="s">
        <v>174</v>
      </c>
      <c r="E30" s="117" t="s">
        <v>175</v>
      </c>
      <c r="F30" s="16"/>
      <c r="G30" s="62" t="s">
        <v>176</v>
      </c>
      <c r="H30" s="62"/>
      <c r="I30" s="63"/>
      <c r="J30" s="63"/>
      <c r="K30" s="62"/>
      <c r="L30" s="167"/>
      <c r="M30" s="63"/>
      <c r="N30" s="63"/>
      <c r="O30" s="177"/>
      <c r="P30" s="62"/>
      <c r="Q30" s="188"/>
      <c r="R30" s="64"/>
      <c r="S30" s="63"/>
      <c r="T30" s="63"/>
      <c r="U30" s="63"/>
      <c r="V30" s="63"/>
      <c r="W30" s="63"/>
      <c r="X30" s="63"/>
      <c r="Y30" s="63"/>
      <c r="Z30" s="63"/>
      <c r="AA30" s="62"/>
    </row>
    <row r="31" spans="1:27" ht="31.5" x14ac:dyDescent="0.25">
      <c r="A31" s="6" t="s">
        <v>98</v>
      </c>
      <c r="B31" s="115" t="s">
        <v>99</v>
      </c>
      <c r="C31" s="6" t="s">
        <v>173</v>
      </c>
      <c r="D31" s="6" t="s">
        <v>177</v>
      </c>
      <c r="E31" s="116" t="s">
        <v>178</v>
      </c>
      <c r="F31" s="6"/>
      <c r="G31" s="6" t="s">
        <v>176</v>
      </c>
      <c r="H31" s="6" t="s">
        <v>179</v>
      </c>
      <c r="I31" s="6" t="s">
        <v>180</v>
      </c>
      <c r="J31" s="6"/>
      <c r="K31" s="6"/>
      <c r="L31" s="166"/>
      <c r="M31" s="6"/>
      <c r="N31" s="6"/>
      <c r="O31" s="176"/>
      <c r="P31" s="6"/>
      <c r="Q31" s="91"/>
      <c r="R31" s="23"/>
      <c r="S31" s="6"/>
      <c r="T31" s="6"/>
      <c r="U31" s="6"/>
      <c r="V31" s="6"/>
      <c r="W31" s="6"/>
      <c r="X31" s="6"/>
      <c r="Y31" s="6"/>
      <c r="Z31" s="6"/>
      <c r="AA31" s="6"/>
    </row>
    <row r="32" spans="1:27" ht="47.25" x14ac:dyDescent="0.25">
      <c r="A32" s="6" t="s">
        <v>98</v>
      </c>
      <c r="B32" s="115" t="s">
        <v>99</v>
      </c>
      <c r="C32" s="6" t="s">
        <v>173</v>
      </c>
      <c r="D32" s="6" t="s">
        <v>181</v>
      </c>
      <c r="E32" s="116" t="s">
        <v>182</v>
      </c>
      <c r="F32" s="6"/>
      <c r="G32" s="6" t="s">
        <v>176</v>
      </c>
      <c r="H32" s="6" t="s">
        <v>183</v>
      </c>
      <c r="I32" s="6" t="s">
        <v>184</v>
      </c>
      <c r="J32" s="6"/>
      <c r="K32" s="6"/>
      <c r="L32" s="166"/>
      <c r="M32" s="6"/>
      <c r="N32" s="6"/>
      <c r="O32" s="176"/>
      <c r="P32" s="6"/>
      <c r="Q32" s="91"/>
      <c r="R32" s="23"/>
      <c r="S32" s="6"/>
      <c r="T32" s="6"/>
      <c r="U32" s="6"/>
      <c r="V32" s="6"/>
      <c r="W32" s="6"/>
      <c r="X32" s="6"/>
      <c r="Y32" s="6"/>
      <c r="Z32" s="6"/>
      <c r="AA32" s="6"/>
    </row>
    <row r="33" spans="1:27" ht="31.5" x14ac:dyDescent="0.25">
      <c r="A33" s="6" t="s">
        <v>98</v>
      </c>
      <c r="B33" s="115" t="s">
        <v>99</v>
      </c>
      <c r="C33" s="6" t="s">
        <v>173</v>
      </c>
      <c r="D33" s="6" t="s">
        <v>185</v>
      </c>
      <c r="E33" s="116" t="s">
        <v>186</v>
      </c>
      <c r="F33" s="6"/>
      <c r="G33" s="6" t="s">
        <v>176</v>
      </c>
      <c r="H33" s="6" t="s">
        <v>187</v>
      </c>
      <c r="I33" s="6" t="s">
        <v>188</v>
      </c>
      <c r="J33" s="6"/>
      <c r="K33" s="6"/>
      <c r="L33" s="166"/>
      <c r="M33" s="6"/>
      <c r="N33" s="6"/>
      <c r="O33" s="176"/>
      <c r="P33" s="6"/>
      <c r="Q33" s="91"/>
      <c r="R33" s="23"/>
      <c r="S33" s="6"/>
      <c r="T33" s="6"/>
      <c r="U33" s="6"/>
      <c r="V33" s="6"/>
      <c r="W33" s="6"/>
      <c r="X33" s="6"/>
      <c r="Y33" s="6"/>
      <c r="Z33" s="6"/>
      <c r="AA33" s="6"/>
    </row>
    <row r="34" spans="1:27" ht="31.5" x14ac:dyDescent="0.25">
      <c r="A34" s="6" t="s">
        <v>98</v>
      </c>
      <c r="B34" s="115" t="s">
        <v>99</v>
      </c>
      <c r="C34" s="6" t="s">
        <v>173</v>
      </c>
      <c r="D34" s="6" t="s">
        <v>189</v>
      </c>
      <c r="E34" s="10" t="s">
        <v>190</v>
      </c>
      <c r="F34" s="16"/>
      <c r="G34" s="62" t="s">
        <v>176</v>
      </c>
      <c r="H34" s="62"/>
      <c r="I34" s="63"/>
      <c r="J34" s="63"/>
      <c r="K34" s="62"/>
      <c r="L34" s="167"/>
      <c r="M34" s="63"/>
      <c r="N34" s="63"/>
      <c r="O34" s="177"/>
      <c r="P34" s="62"/>
      <c r="Q34" s="188"/>
      <c r="R34" s="64"/>
      <c r="S34" s="63"/>
      <c r="T34" s="63"/>
      <c r="U34" s="63"/>
      <c r="V34" s="63"/>
      <c r="W34" s="63"/>
      <c r="X34" s="63"/>
      <c r="Y34" s="63"/>
      <c r="Z34" s="63"/>
      <c r="AA34" s="62"/>
    </row>
    <row r="35" spans="1:27" ht="47.25" x14ac:dyDescent="0.25">
      <c r="A35" s="6" t="s">
        <v>98</v>
      </c>
      <c r="B35" s="115" t="s">
        <v>99</v>
      </c>
      <c r="C35" s="6" t="s">
        <v>173</v>
      </c>
      <c r="D35" s="6" t="s">
        <v>191</v>
      </c>
      <c r="E35" s="116" t="s">
        <v>192</v>
      </c>
      <c r="F35" s="6" t="s">
        <v>38</v>
      </c>
      <c r="G35" s="6" t="s">
        <v>176</v>
      </c>
      <c r="H35" s="10" t="s">
        <v>193</v>
      </c>
      <c r="I35" s="6" t="s">
        <v>194</v>
      </c>
      <c r="J35" s="10" t="s">
        <v>1236</v>
      </c>
      <c r="K35" s="10"/>
      <c r="L35" s="168"/>
      <c r="M35" s="10" t="s">
        <v>54</v>
      </c>
      <c r="N35" s="10" t="s">
        <v>1244</v>
      </c>
      <c r="O35" s="178">
        <v>10000</v>
      </c>
      <c r="P35" s="6" t="s">
        <v>1245</v>
      </c>
      <c r="Q35" s="189"/>
      <c r="R35" s="25"/>
      <c r="S35" s="10"/>
      <c r="T35" s="10"/>
      <c r="U35" s="10"/>
      <c r="V35" s="10"/>
      <c r="W35" s="10"/>
      <c r="X35" s="10"/>
      <c r="Y35" s="10"/>
      <c r="Z35" s="10"/>
      <c r="AA35" s="6"/>
    </row>
    <row r="36" spans="1:27" ht="47.25" x14ac:dyDescent="0.25">
      <c r="A36" s="6" t="s">
        <v>98</v>
      </c>
      <c r="B36" s="115" t="s">
        <v>99</v>
      </c>
      <c r="C36" s="6" t="s">
        <v>173</v>
      </c>
      <c r="D36" s="6" t="s">
        <v>195</v>
      </c>
      <c r="E36" s="116" t="s">
        <v>196</v>
      </c>
      <c r="F36" s="6"/>
      <c r="G36" s="6" t="s">
        <v>176</v>
      </c>
      <c r="H36" s="10" t="s">
        <v>197</v>
      </c>
      <c r="I36" s="6" t="s">
        <v>198</v>
      </c>
      <c r="J36" s="6"/>
      <c r="K36" s="6"/>
      <c r="L36" s="166"/>
      <c r="M36" s="6"/>
      <c r="N36" s="6"/>
      <c r="O36" s="176"/>
      <c r="P36" s="6"/>
      <c r="Q36" s="91"/>
      <c r="R36" s="23"/>
      <c r="S36" s="6"/>
      <c r="T36" s="6"/>
      <c r="U36" s="6"/>
      <c r="V36" s="6"/>
      <c r="W36" s="6"/>
      <c r="X36" s="6"/>
      <c r="Y36" s="6"/>
      <c r="Z36" s="6"/>
      <c r="AA36" s="6"/>
    </row>
    <row r="37" spans="1:27" ht="47.25" x14ac:dyDescent="0.25">
      <c r="A37" s="6" t="s">
        <v>98</v>
      </c>
      <c r="B37" s="115" t="s">
        <v>99</v>
      </c>
      <c r="C37" s="6" t="s">
        <v>173</v>
      </c>
      <c r="D37" s="6" t="s">
        <v>199</v>
      </c>
      <c r="E37" s="10" t="s">
        <v>200</v>
      </c>
      <c r="F37" s="16"/>
      <c r="G37" s="62" t="s">
        <v>176</v>
      </c>
      <c r="H37" s="62"/>
      <c r="I37" s="63"/>
      <c r="J37" s="63"/>
      <c r="K37" s="62"/>
      <c r="L37" s="167"/>
      <c r="M37" s="63"/>
      <c r="N37" s="63"/>
      <c r="O37" s="177"/>
      <c r="P37" s="62"/>
      <c r="Q37" s="188"/>
      <c r="R37" s="64"/>
      <c r="S37" s="63"/>
      <c r="T37" s="63"/>
      <c r="U37" s="63"/>
      <c r="V37" s="63"/>
      <c r="W37" s="63"/>
      <c r="X37" s="63"/>
      <c r="Y37" s="63"/>
      <c r="Z37" s="63"/>
      <c r="AA37" s="62"/>
    </row>
    <row r="38" spans="1:27" ht="63" x14ac:dyDescent="0.25">
      <c r="A38" s="6" t="s">
        <v>98</v>
      </c>
      <c r="B38" s="115" t="s">
        <v>99</v>
      </c>
      <c r="C38" s="6" t="s">
        <v>173</v>
      </c>
      <c r="D38" s="6" t="s">
        <v>201</v>
      </c>
      <c r="E38" s="116" t="s">
        <v>202</v>
      </c>
      <c r="F38" s="6"/>
      <c r="G38" s="6" t="s">
        <v>176</v>
      </c>
      <c r="H38" s="10" t="s">
        <v>203</v>
      </c>
      <c r="I38" s="10" t="s">
        <v>155</v>
      </c>
      <c r="J38" s="10"/>
      <c r="K38" s="10"/>
      <c r="L38" s="168"/>
      <c r="M38" s="10"/>
      <c r="N38" s="10"/>
      <c r="O38" s="178"/>
      <c r="P38" s="6"/>
      <c r="Q38" s="189"/>
      <c r="R38" s="25"/>
      <c r="S38" s="10"/>
      <c r="T38" s="10"/>
      <c r="U38" s="10"/>
      <c r="V38" s="10"/>
      <c r="W38" s="10"/>
      <c r="X38" s="10"/>
      <c r="Y38" s="10"/>
      <c r="Z38" s="10"/>
      <c r="AA38" s="6"/>
    </row>
    <row r="39" spans="1:27" ht="63" x14ac:dyDescent="0.25">
      <c r="A39" s="6" t="s">
        <v>98</v>
      </c>
      <c r="B39" s="115" t="s">
        <v>99</v>
      </c>
      <c r="C39" s="6" t="s">
        <v>173</v>
      </c>
      <c r="D39" s="6" t="s">
        <v>204</v>
      </c>
      <c r="E39" s="116" t="s">
        <v>205</v>
      </c>
      <c r="F39" s="6"/>
      <c r="G39" s="6" t="s">
        <v>176</v>
      </c>
      <c r="H39" s="10" t="s">
        <v>206</v>
      </c>
      <c r="I39" s="10" t="s">
        <v>207</v>
      </c>
      <c r="J39" s="6"/>
      <c r="K39" s="6"/>
      <c r="L39" s="166"/>
      <c r="M39" s="6"/>
      <c r="N39" s="6"/>
      <c r="O39" s="176"/>
      <c r="P39" s="6"/>
      <c r="Q39" s="91"/>
      <c r="R39" s="23"/>
      <c r="S39" s="6"/>
      <c r="T39" s="6"/>
      <c r="U39" s="6"/>
      <c r="V39" s="6"/>
      <c r="W39" s="6"/>
      <c r="X39" s="6"/>
      <c r="Y39" s="6"/>
      <c r="Z39" s="6"/>
      <c r="AA39" s="6"/>
    </row>
    <row r="40" spans="1:27" ht="78.75" x14ac:dyDescent="0.25">
      <c r="A40" s="6" t="s">
        <v>98</v>
      </c>
      <c r="B40" s="115" t="s">
        <v>99</v>
      </c>
      <c r="C40" s="6" t="s">
        <v>173</v>
      </c>
      <c r="D40" s="6" t="s">
        <v>208</v>
      </c>
      <c r="E40" s="116" t="s">
        <v>209</v>
      </c>
      <c r="F40" s="6"/>
      <c r="G40" s="6" t="s">
        <v>176</v>
      </c>
      <c r="H40" s="10" t="s">
        <v>210</v>
      </c>
      <c r="I40" s="10" t="s">
        <v>211</v>
      </c>
      <c r="J40" s="10"/>
      <c r="K40" s="10"/>
      <c r="L40" s="168"/>
      <c r="M40" s="10"/>
      <c r="N40" s="10"/>
      <c r="O40" s="178"/>
      <c r="P40" s="6"/>
      <c r="Q40" s="189"/>
      <c r="R40" s="25"/>
      <c r="S40" s="10"/>
      <c r="T40" s="10"/>
      <c r="U40" s="10"/>
      <c r="V40" s="10"/>
      <c r="W40" s="10"/>
      <c r="X40" s="10"/>
      <c r="Y40" s="10"/>
      <c r="Z40" s="10"/>
      <c r="AA40" s="6"/>
    </row>
    <row r="41" spans="1:27" ht="94.5" hidden="1" x14ac:dyDescent="0.25">
      <c r="A41" s="6" t="s">
        <v>98</v>
      </c>
      <c r="B41" s="115" t="s">
        <v>99</v>
      </c>
      <c r="C41" s="6" t="s">
        <v>173</v>
      </c>
      <c r="D41" s="6" t="s">
        <v>212</v>
      </c>
      <c r="E41" s="10" t="s">
        <v>213</v>
      </c>
      <c r="F41" s="6"/>
      <c r="G41" s="6" t="s">
        <v>116</v>
      </c>
      <c r="H41" s="10" t="s">
        <v>214</v>
      </c>
      <c r="I41" s="10" t="s">
        <v>155</v>
      </c>
      <c r="J41" s="10"/>
      <c r="K41" s="11"/>
      <c r="L41" s="169"/>
      <c r="M41" s="11"/>
      <c r="N41" s="11"/>
      <c r="O41" s="179"/>
      <c r="P41" s="6"/>
      <c r="Q41" s="189"/>
      <c r="R41" s="26"/>
      <c r="S41" s="11"/>
      <c r="T41" s="11"/>
      <c r="U41" s="11"/>
      <c r="V41" s="11"/>
      <c r="W41" s="11"/>
      <c r="X41" s="11"/>
      <c r="Y41" s="11"/>
      <c r="Z41" s="11"/>
      <c r="AA41" s="6"/>
    </row>
    <row r="42" spans="1:27" ht="94.5" x14ac:dyDescent="0.25">
      <c r="A42" s="6" t="s">
        <v>98</v>
      </c>
      <c r="B42" s="115" t="s">
        <v>99</v>
      </c>
      <c r="C42" s="6" t="s">
        <v>173</v>
      </c>
      <c r="D42" s="6" t="s">
        <v>215</v>
      </c>
      <c r="E42" s="10" t="s">
        <v>216</v>
      </c>
      <c r="F42" s="6"/>
      <c r="G42" s="6" t="s">
        <v>107</v>
      </c>
      <c r="H42" s="10"/>
      <c r="I42" s="10"/>
      <c r="J42" s="10"/>
      <c r="K42" s="11"/>
      <c r="L42" s="169"/>
      <c r="M42" s="11"/>
      <c r="N42" s="11"/>
      <c r="O42" s="179"/>
      <c r="P42" s="6"/>
      <c r="Q42" s="189"/>
      <c r="R42" s="26"/>
      <c r="S42" s="11"/>
      <c r="T42" s="11"/>
      <c r="U42" s="11"/>
      <c r="V42" s="11"/>
      <c r="W42" s="11"/>
      <c r="X42" s="11"/>
      <c r="Y42" s="11"/>
      <c r="Z42" s="11"/>
      <c r="AA42" s="6"/>
    </row>
    <row r="43" spans="1:27" ht="31.5" x14ac:dyDescent="0.25">
      <c r="A43" s="6" t="s">
        <v>98</v>
      </c>
      <c r="B43" s="115" t="s">
        <v>99</v>
      </c>
      <c r="C43" s="6" t="s">
        <v>173</v>
      </c>
      <c r="D43" s="6" t="s">
        <v>217</v>
      </c>
      <c r="E43" s="116" t="s">
        <v>218</v>
      </c>
      <c r="F43" s="6"/>
      <c r="G43" s="6" t="s">
        <v>107</v>
      </c>
      <c r="H43" s="10" t="s">
        <v>219</v>
      </c>
      <c r="I43" s="10" t="s">
        <v>220</v>
      </c>
      <c r="J43" s="10"/>
      <c r="K43" s="11"/>
      <c r="L43" s="169"/>
      <c r="M43" s="11"/>
      <c r="N43" s="11"/>
      <c r="O43" s="179"/>
      <c r="P43" s="6"/>
      <c r="Q43" s="189"/>
      <c r="R43" s="26"/>
      <c r="S43" s="11"/>
      <c r="T43" s="11"/>
      <c r="U43" s="11"/>
      <c r="V43" s="11"/>
      <c r="W43" s="11"/>
      <c r="X43" s="11"/>
      <c r="Y43" s="11"/>
      <c r="Z43" s="11"/>
      <c r="AA43" s="6"/>
    </row>
    <row r="44" spans="1:27" ht="63" x14ac:dyDescent="0.25">
      <c r="A44" s="6" t="s">
        <v>98</v>
      </c>
      <c r="B44" s="115" t="s">
        <v>99</v>
      </c>
      <c r="C44" s="6" t="s">
        <v>173</v>
      </c>
      <c r="D44" s="6" t="s">
        <v>221</v>
      </c>
      <c r="E44" s="116" t="s">
        <v>222</v>
      </c>
      <c r="F44" s="6"/>
      <c r="G44" s="6" t="s">
        <v>107</v>
      </c>
      <c r="H44" s="10" t="s">
        <v>223</v>
      </c>
      <c r="I44" s="10" t="s">
        <v>224</v>
      </c>
      <c r="J44" s="6"/>
      <c r="K44" s="12"/>
      <c r="L44" s="170"/>
      <c r="M44" s="12"/>
      <c r="N44" s="12"/>
      <c r="O44" s="180"/>
      <c r="P44" s="6"/>
      <c r="Q44" s="91"/>
      <c r="R44" s="27"/>
      <c r="S44" s="12"/>
      <c r="T44" s="12"/>
      <c r="U44" s="12"/>
      <c r="V44" s="12"/>
      <c r="W44" s="12"/>
      <c r="X44" s="12"/>
      <c r="Y44" s="12"/>
      <c r="Z44" s="12"/>
      <c r="AA44" s="6"/>
    </row>
    <row r="45" spans="1:27" ht="47.25" hidden="1" x14ac:dyDescent="0.25">
      <c r="A45" s="6" t="s">
        <v>98</v>
      </c>
      <c r="B45" s="115" t="s">
        <v>99</v>
      </c>
      <c r="C45" s="6" t="s">
        <v>173</v>
      </c>
      <c r="D45" s="6" t="s">
        <v>225</v>
      </c>
      <c r="E45" s="10" t="s">
        <v>226</v>
      </c>
      <c r="F45" s="6"/>
      <c r="G45" s="6" t="s">
        <v>116</v>
      </c>
      <c r="H45" s="10" t="s">
        <v>227</v>
      </c>
      <c r="I45" s="13">
        <v>1</v>
      </c>
      <c r="J45" s="13"/>
      <c r="K45" s="14"/>
      <c r="L45" s="169"/>
      <c r="M45" s="14"/>
      <c r="N45" s="14"/>
      <c r="O45" s="179"/>
      <c r="P45" s="6"/>
      <c r="Q45" s="190"/>
      <c r="R45" s="28"/>
      <c r="S45" s="14"/>
      <c r="T45" s="14"/>
      <c r="U45" s="14"/>
      <c r="V45" s="14"/>
      <c r="W45" s="14"/>
      <c r="X45" s="14"/>
      <c r="Y45" s="14"/>
      <c r="Z45" s="14"/>
      <c r="AA45" s="6"/>
    </row>
    <row r="46" spans="1:27" ht="47.25" hidden="1" x14ac:dyDescent="0.25">
      <c r="A46" s="6" t="s">
        <v>98</v>
      </c>
      <c r="B46" s="115" t="s">
        <v>99</v>
      </c>
      <c r="C46" s="6" t="s">
        <v>173</v>
      </c>
      <c r="D46" s="6" t="s">
        <v>228</v>
      </c>
      <c r="E46" s="10" t="s">
        <v>229</v>
      </c>
      <c r="F46" s="6"/>
      <c r="G46" s="6" t="s">
        <v>116</v>
      </c>
      <c r="H46" s="10" t="s">
        <v>227</v>
      </c>
      <c r="I46" s="13">
        <v>1</v>
      </c>
      <c r="J46" s="13"/>
      <c r="K46" s="14"/>
      <c r="L46" s="169"/>
      <c r="M46" s="14"/>
      <c r="N46" s="14"/>
      <c r="O46" s="179"/>
      <c r="P46" s="6"/>
      <c r="Q46" s="190"/>
      <c r="R46" s="28"/>
      <c r="S46" s="14"/>
      <c r="T46" s="14"/>
      <c r="U46" s="14"/>
      <c r="V46" s="14"/>
      <c r="W46" s="14"/>
      <c r="X46" s="14"/>
      <c r="Y46" s="14"/>
      <c r="Z46" s="14"/>
      <c r="AA46" s="6"/>
    </row>
    <row r="47" spans="1:27" ht="31.5" x14ac:dyDescent="0.25">
      <c r="A47" s="6" t="s">
        <v>98</v>
      </c>
      <c r="B47" s="115" t="s">
        <v>99</v>
      </c>
      <c r="C47" s="6" t="s">
        <v>173</v>
      </c>
      <c r="D47" s="6" t="s">
        <v>230</v>
      </c>
      <c r="E47" s="10" t="s">
        <v>231</v>
      </c>
      <c r="F47" s="6"/>
      <c r="G47" s="6" t="s">
        <v>107</v>
      </c>
      <c r="H47" s="10" t="s">
        <v>232</v>
      </c>
      <c r="I47" s="6" t="s">
        <v>233</v>
      </c>
      <c r="J47" s="10"/>
      <c r="K47" s="11"/>
      <c r="L47" s="169"/>
      <c r="M47" s="11"/>
      <c r="N47" s="11"/>
      <c r="O47" s="179"/>
      <c r="P47" s="6"/>
      <c r="Q47" s="189"/>
      <c r="R47" s="26"/>
      <c r="S47" s="11"/>
      <c r="T47" s="11"/>
      <c r="U47" s="11"/>
      <c r="V47" s="11"/>
      <c r="W47" s="11"/>
      <c r="X47" s="11"/>
      <c r="Y47" s="11"/>
      <c r="Z47" s="11"/>
      <c r="AA47" s="6"/>
    </row>
    <row r="48" spans="1:27" ht="47.25" x14ac:dyDescent="0.25">
      <c r="A48" s="6" t="s">
        <v>98</v>
      </c>
      <c r="B48" s="115" t="s">
        <v>99</v>
      </c>
      <c r="C48" s="6" t="s">
        <v>173</v>
      </c>
      <c r="D48" s="6" t="s">
        <v>234</v>
      </c>
      <c r="E48" s="10" t="s">
        <v>235</v>
      </c>
      <c r="F48" s="6"/>
      <c r="G48" s="6" t="s">
        <v>107</v>
      </c>
      <c r="H48" s="10" t="s">
        <v>236</v>
      </c>
      <c r="I48" s="10" t="s">
        <v>237</v>
      </c>
      <c r="J48" s="10"/>
      <c r="K48" s="11"/>
      <c r="L48" s="169"/>
      <c r="M48" s="11"/>
      <c r="N48" s="11"/>
      <c r="O48" s="179"/>
      <c r="P48" s="6"/>
      <c r="Q48" s="189"/>
      <c r="R48" s="26"/>
      <c r="S48" s="11"/>
      <c r="T48" s="11"/>
      <c r="U48" s="11"/>
      <c r="V48" s="11"/>
      <c r="W48" s="11"/>
      <c r="X48" s="11"/>
      <c r="Y48" s="11"/>
      <c r="Z48" s="11"/>
      <c r="AA48" s="6"/>
    </row>
    <row r="49" spans="1:27" ht="47.25" x14ac:dyDescent="0.25">
      <c r="A49" s="6" t="s">
        <v>98</v>
      </c>
      <c r="B49" s="115" t="s">
        <v>99</v>
      </c>
      <c r="C49" s="6" t="s">
        <v>173</v>
      </c>
      <c r="D49" s="6" t="s">
        <v>238</v>
      </c>
      <c r="E49" s="10" t="s">
        <v>235</v>
      </c>
      <c r="F49" s="6"/>
      <c r="G49" s="6" t="s">
        <v>107</v>
      </c>
      <c r="H49" s="10" t="s">
        <v>239</v>
      </c>
      <c r="I49" s="10" t="s">
        <v>180</v>
      </c>
      <c r="J49" s="6"/>
      <c r="K49" s="12"/>
      <c r="L49" s="170"/>
      <c r="M49" s="12"/>
      <c r="N49" s="12"/>
      <c r="O49" s="180"/>
      <c r="P49" s="6"/>
      <c r="Q49" s="91"/>
      <c r="R49" s="27"/>
      <c r="S49" s="12"/>
      <c r="T49" s="12"/>
      <c r="U49" s="12"/>
      <c r="V49" s="12"/>
      <c r="W49" s="12"/>
      <c r="X49" s="12"/>
      <c r="Y49" s="12"/>
      <c r="Z49" s="12"/>
      <c r="AA49" s="6"/>
    </row>
    <row r="50" spans="1:27" ht="94.5" x14ac:dyDescent="0.25">
      <c r="A50" s="6" t="s">
        <v>98</v>
      </c>
      <c r="B50" s="115" t="s">
        <v>240</v>
      </c>
      <c r="C50" s="6" t="s">
        <v>241</v>
      </c>
      <c r="D50" s="6" t="s">
        <v>242</v>
      </c>
      <c r="E50" s="6" t="s">
        <v>243</v>
      </c>
      <c r="F50" s="16"/>
      <c r="G50" s="62" t="s">
        <v>107</v>
      </c>
      <c r="H50" s="62"/>
      <c r="I50" s="63"/>
      <c r="J50" s="63"/>
      <c r="K50" s="62"/>
      <c r="L50" s="167"/>
      <c r="M50" s="63"/>
      <c r="N50" s="63"/>
      <c r="O50" s="177"/>
      <c r="P50" s="62"/>
      <c r="Q50" s="188"/>
      <c r="R50" s="64"/>
      <c r="S50" s="63"/>
      <c r="T50" s="63"/>
      <c r="U50" s="63"/>
      <c r="V50" s="63"/>
      <c r="W50" s="63"/>
      <c r="X50" s="63"/>
      <c r="Y50" s="63"/>
      <c r="Z50" s="63"/>
      <c r="AA50" s="62"/>
    </row>
    <row r="51" spans="1:27" ht="63" x14ac:dyDescent="0.25">
      <c r="A51" s="6" t="s">
        <v>98</v>
      </c>
      <c r="B51" s="115" t="s">
        <v>240</v>
      </c>
      <c r="C51" s="6" t="s">
        <v>241</v>
      </c>
      <c r="D51" s="6" t="s">
        <v>244</v>
      </c>
      <c r="E51" s="116" t="s">
        <v>245</v>
      </c>
      <c r="F51" s="6"/>
      <c r="G51" s="6" t="s">
        <v>107</v>
      </c>
      <c r="H51" s="6" t="s">
        <v>246</v>
      </c>
      <c r="I51" s="13">
        <v>1</v>
      </c>
      <c r="J51" s="7"/>
      <c r="K51" s="7"/>
      <c r="L51" s="166"/>
      <c r="M51" s="7"/>
      <c r="N51" s="7"/>
      <c r="O51" s="176"/>
      <c r="P51" s="6"/>
      <c r="Q51" s="187"/>
      <c r="R51" s="22"/>
      <c r="S51" s="7"/>
      <c r="T51" s="7"/>
      <c r="U51" s="7"/>
      <c r="V51" s="7"/>
      <c r="W51" s="7"/>
      <c r="X51" s="7"/>
      <c r="Y51" s="7"/>
      <c r="Z51" s="7"/>
      <c r="AA51" s="6"/>
    </row>
    <row r="52" spans="1:27" ht="34.5" customHeight="1" x14ac:dyDescent="0.25">
      <c r="A52" s="6" t="s">
        <v>98</v>
      </c>
      <c r="B52" s="115" t="s">
        <v>240</v>
      </c>
      <c r="C52" s="6" t="s">
        <v>241</v>
      </c>
      <c r="D52" s="6" t="s">
        <v>247</v>
      </c>
      <c r="E52" s="116" t="s">
        <v>248</v>
      </c>
      <c r="F52" s="6"/>
      <c r="G52" s="6" t="s">
        <v>107</v>
      </c>
      <c r="H52" s="6" t="s">
        <v>249</v>
      </c>
      <c r="I52" s="13">
        <v>1</v>
      </c>
      <c r="J52" s="6"/>
      <c r="K52" s="6"/>
      <c r="L52" s="166"/>
      <c r="M52" s="6"/>
      <c r="N52" s="6"/>
      <c r="O52" s="176"/>
      <c r="P52" s="6"/>
      <c r="Q52" s="91"/>
      <c r="R52" s="23"/>
      <c r="S52" s="6"/>
      <c r="T52" s="6"/>
      <c r="U52" s="6"/>
      <c r="V52" s="6"/>
      <c r="W52" s="6"/>
      <c r="X52" s="6"/>
      <c r="Y52" s="6"/>
      <c r="Z52" s="6"/>
      <c r="AA52" s="6"/>
    </row>
    <row r="53" spans="1:27" ht="47.25" x14ac:dyDescent="0.25">
      <c r="A53" s="6" t="s">
        <v>98</v>
      </c>
      <c r="B53" s="115" t="s">
        <v>240</v>
      </c>
      <c r="C53" s="6" t="s">
        <v>241</v>
      </c>
      <c r="D53" s="6" t="s">
        <v>250</v>
      </c>
      <c r="E53" s="6" t="s">
        <v>251</v>
      </c>
      <c r="F53" s="16"/>
      <c r="G53" s="62" t="s">
        <v>107</v>
      </c>
      <c r="H53" s="62"/>
      <c r="I53" s="63"/>
      <c r="J53" s="63"/>
      <c r="K53" s="62"/>
      <c r="L53" s="167"/>
      <c r="M53" s="63"/>
      <c r="N53" s="63"/>
      <c r="O53" s="177"/>
      <c r="P53" s="62"/>
      <c r="Q53" s="188"/>
      <c r="R53" s="64"/>
      <c r="S53" s="63"/>
      <c r="T53" s="63"/>
      <c r="U53" s="63"/>
      <c r="V53" s="63"/>
      <c r="W53" s="63"/>
      <c r="X53" s="63"/>
      <c r="Y53" s="63"/>
      <c r="Z53" s="63"/>
      <c r="AA53" s="62"/>
    </row>
    <row r="54" spans="1:27" ht="31.5" x14ac:dyDescent="0.25">
      <c r="A54" s="6" t="s">
        <v>98</v>
      </c>
      <c r="B54" s="115" t="s">
        <v>240</v>
      </c>
      <c r="C54" s="6" t="s">
        <v>241</v>
      </c>
      <c r="D54" s="6" t="s">
        <v>252</v>
      </c>
      <c r="E54" s="116" t="s">
        <v>253</v>
      </c>
      <c r="F54" s="6"/>
      <c r="G54" s="6" t="s">
        <v>107</v>
      </c>
      <c r="H54" s="6" t="s">
        <v>254</v>
      </c>
      <c r="I54" s="6" t="s">
        <v>255</v>
      </c>
      <c r="J54" s="6"/>
      <c r="K54" s="6"/>
      <c r="L54" s="166"/>
      <c r="M54" s="6"/>
      <c r="N54" s="6"/>
      <c r="O54" s="176"/>
      <c r="P54" s="6"/>
      <c r="Q54" s="91"/>
      <c r="R54" s="23"/>
      <c r="S54" s="6"/>
      <c r="T54" s="6"/>
      <c r="U54" s="6"/>
      <c r="V54" s="6"/>
      <c r="W54" s="6"/>
      <c r="X54" s="6"/>
      <c r="Y54" s="6"/>
      <c r="Z54" s="6"/>
      <c r="AA54" s="6"/>
    </row>
    <row r="55" spans="1:27" ht="94.5" x14ac:dyDescent="0.25">
      <c r="A55" s="6" t="s">
        <v>98</v>
      </c>
      <c r="B55" s="115" t="s">
        <v>240</v>
      </c>
      <c r="C55" s="6" t="s">
        <v>241</v>
      </c>
      <c r="D55" s="6" t="s">
        <v>256</v>
      </c>
      <c r="E55" s="116" t="s">
        <v>257</v>
      </c>
      <c r="F55" s="6"/>
      <c r="G55" s="6" t="s">
        <v>107</v>
      </c>
      <c r="H55" s="6" t="s">
        <v>258</v>
      </c>
      <c r="I55" s="6" t="s">
        <v>259</v>
      </c>
      <c r="J55" s="6"/>
      <c r="K55" s="6"/>
      <c r="L55" s="166"/>
      <c r="M55" s="6"/>
      <c r="N55" s="6"/>
      <c r="O55" s="176"/>
      <c r="P55" s="6"/>
      <c r="Q55" s="91"/>
      <c r="R55" s="23"/>
      <c r="S55" s="6"/>
      <c r="T55" s="6"/>
      <c r="U55" s="6"/>
      <c r="V55" s="6"/>
      <c r="W55" s="6"/>
      <c r="X55" s="6"/>
      <c r="Y55" s="6"/>
      <c r="Z55" s="6"/>
      <c r="AA55" s="6"/>
    </row>
    <row r="56" spans="1:27" ht="47.25" x14ac:dyDescent="0.25">
      <c r="A56" s="6" t="s">
        <v>98</v>
      </c>
      <c r="B56" s="115" t="s">
        <v>240</v>
      </c>
      <c r="C56" s="6" t="s">
        <v>241</v>
      </c>
      <c r="D56" s="6" t="s">
        <v>260</v>
      </c>
      <c r="E56" s="6" t="s">
        <v>261</v>
      </c>
      <c r="F56" s="6"/>
      <c r="G56" s="6" t="s">
        <v>107</v>
      </c>
      <c r="H56" s="6" t="s">
        <v>262</v>
      </c>
      <c r="I56" s="6" t="s">
        <v>259</v>
      </c>
      <c r="J56" s="6"/>
      <c r="K56" s="6"/>
      <c r="L56" s="166"/>
      <c r="M56" s="6"/>
      <c r="N56" s="6"/>
      <c r="O56" s="176"/>
      <c r="P56" s="6"/>
      <c r="Q56" s="91"/>
      <c r="R56" s="23"/>
      <c r="S56" s="6"/>
      <c r="T56" s="6"/>
      <c r="U56" s="6"/>
      <c r="V56" s="6"/>
      <c r="W56" s="6"/>
      <c r="X56" s="6"/>
      <c r="Y56" s="6"/>
      <c r="Z56" s="6"/>
      <c r="AA56" s="6"/>
    </row>
    <row r="57" spans="1:27" ht="47.25" x14ac:dyDescent="0.25">
      <c r="A57" s="6" t="s">
        <v>98</v>
      </c>
      <c r="B57" s="115" t="s">
        <v>240</v>
      </c>
      <c r="C57" s="6" t="s">
        <v>241</v>
      </c>
      <c r="D57" s="6" t="s">
        <v>263</v>
      </c>
      <c r="E57" s="6" t="s">
        <v>264</v>
      </c>
      <c r="F57" s="6"/>
      <c r="G57" s="6" t="s">
        <v>107</v>
      </c>
      <c r="H57" s="6" t="s">
        <v>265</v>
      </c>
      <c r="I57" s="6" t="s">
        <v>266</v>
      </c>
      <c r="J57" s="6"/>
      <c r="K57" s="6"/>
      <c r="L57" s="166"/>
      <c r="M57" s="6"/>
      <c r="N57" s="6"/>
      <c r="O57" s="176"/>
      <c r="P57" s="6"/>
      <c r="Q57" s="91"/>
      <c r="R57" s="23"/>
      <c r="S57" s="6"/>
      <c r="T57" s="6"/>
      <c r="U57" s="6"/>
      <c r="V57" s="6"/>
      <c r="W57" s="6"/>
      <c r="X57" s="6"/>
      <c r="Y57" s="6"/>
      <c r="Z57" s="6"/>
      <c r="AA57" s="6"/>
    </row>
    <row r="58" spans="1:27" ht="47.25" x14ac:dyDescent="0.25">
      <c r="A58" s="6" t="s">
        <v>98</v>
      </c>
      <c r="B58" s="115" t="s">
        <v>240</v>
      </c>
      <c r="C58" s="6" t="s">
        <v>267</v>
      </c>
      <c r="D58" s="6" t="s">
        <v>268</v>
      </c>
      <c r="E58" s="6" t="s">
        <v>269</v>
      </c>
      <c r="F58" s="16"/>
      <c r="G58" s="62" t="s">
        <v>107</v>
      </c>
      <c r="H58" s="62" t="s">
        <v>270</v>
      </c>
      <c r="I58" s="63" t="s">
        <v>271</v>
      </c>
      <c r="J58" s="63"/>
      <c r="K58" s="62"/>
      <c r="L58" s="167"/>
      <c r="M58" s="63"/>
      <c r="N58" s="63"/>
      <c r="O58" s="177"/>
      <c r="P58" s="62"/>
      <c r="Q58" s="188"/>
      <c r="R58" s="64"/>
      <c r="S58" s="63"/>
      <c r="T58" s="63"/>
      <c r="U58" s="63"/>
      <c r="V58" s="63"/>
      <c r="W58" s="63"/>
      <c r="X58" s="63"/>
      <c r="Y58" s="63"/>
      <c r="Z58" s="63"/>
      <c r="AA58" s="62"/>
    </row>
    <row r="59" spans="1:27" ht="63" x14ac:dyDescent="0.25">
      <c r="A59" s="6" t="s">
        <v>98</v>
      </c>
      <c r="B59" s="115" t="s">
        <v>240</v>
      </c>
      <c r="C59" s="6" t="s">
        <v>267</v>
      </c>
      <c r="D59" s="6" t="s">
        <v>272</v>
      </c>
      <c r="E59" s="116" t="s">
        <v>273</v>
      </c>
      <c r="F59" s="6"/>
      <c r="G59" s="6" t="s">
        <v>107</v>
      </c>
      <c r="H59" s="6" t="s">
        <v>274</v>
      </c>
      <c r="I59" s="6" t="s">
        <v>271</v>
      </c>
      <c r="J59" s="6" t="s">
        <v>53</v>
      </c>
      <c r="K59" s="6"/>
      <c r="L59" s="166"/>
      <c r="M59" s="6"/>
      <c r="N59" s="6"/>
      <c r="O59" s="176"/>
      <c r="P59" s="6"/>
      <c r="Q59" s="91"/>
      <c r="R59" s="23"/>
      <c r="S59" s="6"/>
      <c r="T59" s="6"/>
      <c r="U59" s="6"/>
      <c r="V59" s="6"/>
      <c r="W59" s="6"/>
      <c r="X59" s="6"/>
      <c r="Y59" s="6"/>
      <c r="Z59" s="6"/>
      <c r="AA59" s="6"/>
    </row>
    <row r="60" spans="1:27" ht="79.5" customHeight="1" x14ac:dyDescent="0.25">
      <c r="A60" s="6" t="s">
        <v>98</v>
      </c>
      <c r="B60" s="115" t="s">
        <v>240</v>
      </c>
      <c r="C60" s="6" t="s">
        <v>267</v>
      </c>
      <c r="D60" s="6" t="s">
        <v>275</v>
      </c>
      <c r="E60" s="116" t="s">
        <v>276</v>
      </c>
      <c r="F60" s="6"/>
      <c r="G60" s="6" t="s">
        <v>107</v>
      </c>
      <c r="H60" s="6" t="s">
        <v>277</v>
      </c>
      <c r="I60" s="6" t="s">
        <v>271</v>
      </c>
      <c r="J60" s="6"/>
      <c r="K60" s="6"/>
      <c r="L60" s="166"/>
      <c r="M60" s="6"/>
      <c r="N60" s="6"/>
      <c r="O60" s="176"/>
      <c r="P60" s="6"/>
      <c r="Q60" s="91"/>
      <c r="R60" s="23"/>
      <c r="S60" s="6"/>
      <c r="T60" s="6"/>
      <c r="U60" s="6"/>
      <c r="V60" s="6"/>
      <c r="W60" s="6"/>
      <c r="X60" s="6"/>
      <c r="Y60" s="6"/>
      <c r="Z60" s="6"/>
      <c r="AA60" s="6"/>
    </row>
    <row r="61" spans="1:27" ht="47.25" x14ac:dyDescent="0.25">
      <c r="A61" s="6" t="s">
        <v>98</v>
      </c>
      <c r="B61" s="115" t="s">
        <v>240</v>
      </c>
      <c r="C61" s="6" t="s">
        <v>267</v>
      </c>
      <c r="D61" s="6" t="s">
        <v>278</v>
      </c>
      <c r="E61" s="116" t="s">
        <v>279</v>
      </c>
      <c r="F61" s="6"/>
      <c r="G61" s="6" t="s">
        <v>107</v>
      </c>
      <c r="H61" s="6" t="s">
        <v>280</v>
      </c>
      <c r="I61" s="6" t="s">
        <v>271</v>
      </c>
      <c r="J61" s="6"/>
      <c r="K61" s="6"/>
      <c r="L61" s="166"/>
      <c r="M61" s="6"/>
      <c r="N61" s="6"/>
      <c r="O61" s="176"/>
      <c r="P61" s="6"/>
      <c r="Q61" s="91"/>
      <c r="R61" s="23"/>
      <c r="S61" s="6"/>
      <c r="T61" s="6"/>
      <c r="U61" s="6"/>
      <c r="V61" s="6"/>
      <c r="W61" s="6"/>
      <c r="X61" s="6"/>
      <c r="Y61" s="6"/>
      <c r="Z61" s="6"/>
      <c r="AA61" s="6"/>
    </row>
    <row r="62" spans="1:27" ht="47.25" x14ac:dyDescent="0.25">
      <c r="A62" s="6" t="s">
        <v>98</v>
      </c>
      <c r="B62" s="115" t="s">
        <v>240</v>
      </c>
      <c r="C62" s="6" t="s">
        <v>267</v>
      </c>
      <c r="D62" s="6" t="s">
        <v>281</v>
      </c>
      <c r="E62" s="116" t="s">
        <v>282</v>
      </c>
      <c r="F62" s="6"/>
      <c r="G62" s="6" t="s">
        <v>107</v>
      </c>
      <c r="H62" s="6" t="s">
        <v>283</v>
      </c>
      <c r="I62" s="6" t="s">
        <v>271</v>
      </c>
      <c r="J62" s="6"/>
      <c r="K62" s="6"/>
      <c r="L62" s="166"/>
      <c r="M62" s="6"/>
      <c r="N62" s="6"/>
      <c r="O62" s="176"/>
      <c r="P62" s="6"/>
      <c r="Q62" s="91"/>
      <c r="R62" s="23"/>
      <c r="S62" s="6"/>
      <c r="T62" s="6"/>
      <c r="U62" s="6"/>
      <c r="V62" s="6"/>
      <c r="W62" s="6"/>
      <c r="X62" s="6"/>
      <c r="Y62" s="6"/>
      <c r="Z62" s="6"/>
      <c r="AA62" s="6"/>
    </row>
    <row r="63" spans="1:27" ht="47.25" x14ac:dyDescent="0.25">
      <c r="A63" s="6" t="s">
        <v>98</v>
      </c>
      <c r="B63" s="115" t="s">
        <v>240</v>
      </c>
      <c r="C63" s="6" t="s">
        <v>267</v>
      </c>
      <c r="D63" s="6" t="s">
        <v>284</v>
      </c>
      <c r="E63" s="116" t="s">
        <v>285</v>
      </c>
      <c r="F63" s="6"/>
      <c r="G63" s="6" t="s">
        <v>107</v>
      </c>
      <c r="H63" s="6" t="s">
        <v>286</v>
      </c>
      <c r="I63" s="6" t="s">
        <v>271</v>
      </c>
      <c r="J63" s="6"/>
      <c r="K63" s="6"/>
      <c r="L63" s="166"/>
      <c r="M63" s="6"/>
      <c r="N63" s="6"/>
      <c r="O63" s="176"/>
      <c r="P63" s="6"/>
      <c r="Q63" s="91"/>
      <c r="R63" s="23"/>
      <c r="S63" s="6"/>
      <c r="T63" s="6"/>
      <c r="U63" s="6"/>
      <c r="V63" s="6"/>
      <c r="W63" s="6"/>
      <c r="X63" s="6"/>
      <c r="Y63" s="6"/>
      <c r="Z63" s="6"/>
      <c r="AA63" s="6"/>
    </row>
    <row r="64" spans="1:27" ht="47.25" x14ac:dyDescent="0.25">
      <c r="A64" s="6" t="s">
        <v>98</v>
      </c>
      <c r="B64" s="115" t="s">
        <v>240</v>
      </c>
      <c r="C64" s="6" t="s">
        <v>267</v>
      </c>
      <c r="D64" s="6" t="s">
        <v>287</v>
      </c>
      <c r="E64" s="116" t="s">
        <v>288</v>
      </c>
      <c r="F64" s="6"/>
      <c r="G64" s="6" t="s">
        <v>107</v>
      </c>
      <c r="H64" s="6" t="s">
        <v>289</v>
      </c>
      <c r="I64" s="6" t="s">
        <v>271</v>
      </c>
      <c r="J64" s="6"/>
      <c r="K64" s="6"/>
      <c r="L64" s="166"/>
      <c r="M64" s="6"/>
      <c r="N64" s="6"/>
      <c r="O64" s="176"/>
      <c r="P64" s="6"/>
      <c r="Q64" s="91"/>
      <c r="R64" s="23"/>
      <c r="S64" s="6"/>
      <c r="T64" s="6"/>
      <c r="U64" s="6"/>
      <c r="V64" s="6"/>
      <c r="W64" s="6"/>
      <c r="X64" s="6"/>
      <c r="Y64" s="6"/>
      <c r="Z64" s="6"/>
      <c r="AA64" s="6"/>
    </row>
    <row r="65" spans="1:27" ht="47.25" x14ac:dyDescent="0.25">
      <c r="A65" s="6" t="s">
        <v>98</v>
      </c>
      <c r="B65" s="115" t="s">
        <v>240</v>
      </c>
      <c r="C65" s="6" t="s">
        <v>267</v>
      </c>
      <c r="D65" s="6" t="s">
        <v>290</v>
      </c>
      <c r="E65" s="116" t="s">
        <v>291</v>
      </c>
      <c r="F65" s="6"/>
      <c r="G65" s="6" t="s">
        <v>107</v>
      </c>
      <c r="H65" s="6" t="s">
        <v>292</v>
      </c>
      <c r="I65" s="6" t="s">
        <v>271</v>
      </c>
      <c r="J65" s="6"/>
      <c r="K65" s="6"/>
      <c r="L65" s="166"/>
      <c r="M65" s="6"/>
      <c r="N65" s="6"/>
      <c r="O65" s="176"/>
      <c r="P65" s="6"/>
      <c r="Q65" s="91"/>
      <c r="R65" s="23"/>
      <c r="S65" s="6"/>
      <c r="T65" s="6"/>
      <c r="U65" s="6"/>
      <c r="V65" s="6"/>
      <c r="W65" s="6"/>
      <c r="X65" s="6"/>
      <c r="Y65" s="6"/>
      <c r="Z65" s="6"/>
      <c r="AA65" s="6"/>
    </row>
    <row r="66" spans="1:27" ht="63" x14ac:dyDescent="0.25">
      <c r="A66" s="6" t="s">
        <v>98</v>
      </c>
      <c r="B66" s="115" t="s">
        <v>240</v>
      </c>
      <c r="C66" s="6" t="s">
        <v>267</v>
      </c>
      <c r="D66" s="6" t="s">
        <v>293</v>
      </c>
      <c r="E66" s="116" t="s">
        <v>294</v>
      </c>
      <c r="F66" s="6"/>
      <c r="G66" s="6" t="s">
        <v>107</v>
      </c>
      <c r="H66" s="6" t="s">
        <v>295</v>
      </c>
      <c r="I66" s="6" t="s">
        <v>271</v>
      </c>
      <c r="J66" s="6"/>
      <c r="K66" s="6"/>
      <c r="L66" s="166"/>
      <c r="M66" s="6"/>
      <c r="N66" s="6"/>
      <c r="O66" s="176"/>
      <c r="P66" s="6"/>
      <c r="Q66" s="91"/>
      <c r="R66" s="23"/>
      <c r="S66" s="6"/>
      <c r="T66" s="6"/>
      <c r="U66" s="6"/>
      <c r="V66" s="6"/>
      <c r="W66" s="6"/>
      <c r="X66" s="6"/>
      <c r="Y66" s="6"/>
      <c r="Z66" s="6"/>
      <c r="AA66" s="6"/>
    </row>
    <row r="67" spans="1:27" ht="82.5" customHeight="1" x14ac:dyDescent="0.25">
      <c r="A67" s="6" t="s">
        <v>98</v>
      </c>
      <c r="B67" s="115" t="s">
        <v>240</v>
      </c>
      <c r="C67" s="6" t="s">
        <v>296</v>
      </c>
      <c r="D67" s="6" t="s">
        <v>297</v>
      </c>
      <c r="E67" s="6" t="s">
        <v>298</v>
      </c>
      <c r="F67" s="6"/>
      <c r="G67" s="6" t="s">
        <v>107</v>
      </c>
      <c r="H67" s="6" t="s">
        <v>299</v>
      </c>
      <c r="I67" s="6" t="s">
        <v>300</v>
      </c>
      <c r="J67" s="6"/>
      <c r="K67" s="6"/>
      <c r="L67" s="166"/>
      <c r="M67" s="6"/>
      <c r="N67" s="6"/>
      <c r="O67" s="176"/>
      <c r="P67" s="6"/>
      <c r="Q67" s="91"/>
      <c r="R67" s="23"/>
      <c r="S67" s="6"/>
      <c r="T67" s="6"/>
      <c r="U67" s="6"/>
      <c r="V67" s="6"/>
      <c r="W67" s="6"/>
      <c r="X67" s="6"/>
      <c r="Y67" s="6"/>
      <c r="Z67" s="6"/>
      <c r="AA67" s="6"/>
    </row>
    <row r="68" spans="1:27" ht="47.25" x14ac:dyDescent="0.25">
      <c r="A68" s="6" t="s">
        <v>98</v>
      </c>
      <c r="B68" s="115" t="s">
        <v>240</v>
      </c>
      <c r="C68" s="6" t="s">
        <v>301</v>
      </c>
      <c r="D68" s="6" t="s">
        <v>302</v>
      </c>
      <c r="E68" s="6" t="s">
        <v>303</v>
      </c>
      <c r="F68" s="6"/>
      <c r="G68" s="6" t="s">
        <v>107</v>
      </c>
      <c r="H68" s="6" t="s">
        <v>304</v>
      </c>
      <c r="I68" s="6" t="s">
        <v>305</v>
      </c>
      <c r="J68" s="6"/>
      <c r="K68" s="6"/>
      <c r="L68" s="166"/>
      <c r="M68" s="6"/>
      <c r="N68" s="6"/>
      <c r="O68" s="176"/>
      <c r="P68" s="6"/>
      <c r="Q68" s="91"/>
      <c r="R68" s="23"/>
      <c r="S68" s="6"/>
      <c r="T68" s="6"/>
      <c r="U68" s="6"/>
      <c r="V68" s="6"/>
      <c r="W68" s="6"/>
      <c r="X68" s="6"/>
      <c r="Y68" s="6"/>
      <c r="Z68" s="6"/>
      <c r="AA68" s="6"/>
    </row>
    <row r="69" spans="1:27" ht="31.5" x14ac:dyDescent="0.25">
      <c r="A69" s="6" t="s">
        <v>98</v>
      </c>
      <c r="B69" s="115" t="s">
        <v>240</v>
      </c>
      <c r="C69" s="6" t="s">
        <v>301</v>
      </c>
      <c r="D69" s="6" t="s">
        <v>306</v>
      </c>
      <c r="E69" s="6" t="s">
        <v>307</v>
      </c>
      <c r="F69" s="6"/>
      <c r="G69" s="6" t="s">
        <v>107</v>
      </c>
      <c r="H69" s="6" t="s">
        <v>308</v>
      </c>
      <c r="I69" s="6" t="s">
        <v>305</v>
      </c>
      <c r="J69" s="6"/>
      <c r="K69" s="6"/>
      <c r="L69" s="166"/>
      <c r="M69" s="6"/>
      <c r="N69" s="6"/>
      <c r="O69" s="176"/>
      <c r="P69" s="6"/>
      <c r="Q69" s="91"/>
      <c r="R69" s="23"/>
      <c r="S69" s="6"/>
      <c r="T69" s="6"/>
      <c r="U69" s="6"/>
      <c r="V69" s="6"/>
      <c r="W69" s="6"/>
      <c r="X69" s="6"/>
      <c r="Y69" s="6"/>
      <c r="Z69" s="6"/>
      <c r="AA69" s="6"/>
    </row>
    <row r="70" spans="1:27" ht="78.75" x14ac:dyDescent="0.25">
      <c r="A70" s="6" t="s">
        <v>98</v>
      </c>
      <c r="B70" s="115" t="s">
        <v>240</v>
      </c>
      <c r="C70" s="6" t="s">
        <v>301</v>
      </c>
      <c r="D70" s="6" t="s">
        <v>309</v>
      </c>
      <c r="E70" s="6" t="s">
        <v>310</v>
      </c>
      <c r="F70" s="6"/>
      <c r="G70" s="6" t="s">
        <v>107</v>
      </c>
      <c r="H70" s="6" t="s">
        <v>311</v>
      </c>
      <c r="I70" s="6" t="s">
        <v>305</v>
      </c>
      <c r="J70" s="6"/>
      <c r="K70" s="6"/>
      <c r="L70" s="166"/>
      <c r="M70" s="6"/>
      <c r="N70" s="6"/>
      <c r="O70" s="176"/>
      <c r="P70" s="6"/>
      <c r="Q70" s="91"/>
      <c r="R70" s="23"/>
      <c r="S70" s="6"/>
      <c r="T70" s="6"/>
      <c r="U70" s="6"/>
      <c r="V70" s="6"/>
      <c r="W70" s="6"/>
      <c r="X70" s="6"/>
      <c r="Y70" s="6"/>
      <c r="Z70" s="6"/>
      <c r="AA70" s="6"/>
    </row>
    <row r="71" spans="1:27" ht="47.25" x14ac:dyDescent="0.25">
      <c r="A71" s="6" t="s">
        <v>98</v>
      </c>
      <c r="B71" s="115" t="s">
        <v>240</v>
      </c>
      <c r="C71" s="6" t="s">
        <v>301</v>
      </c>
      <c r="D71" s="6" t="s">
        <v>312</v>
      </c>
      <c r="E71" s="6" t="s">
        <v>313</v>
      </c>
      <c r="F71" s="6"/>
      <c r="G71" s="6" t="s">
        <v>107</v>
      </c>
      <c r="H71" s="6" t="s">
        <v>314</v>
      </c>
      <c r="I71" s="6" t="s">
        <v>315</v>
      </c>
      <c r="J71" s="6"/>
      <c r="K71" s="6"/>
      <c r="L71" s="166"/>
      <c r="M71" s="6"/>
      <c r="N71" s="6"/>
      <c r="O71" s="176"/>
      <c r="P71" s="6"/>
      <c r="Q71" s="91"/>
      <c r="R71" s="23"/>
      <c r="S71" s="6"/>
      <c r="T71" s="6"/>
      <c r="U71" s="6"/>
      <c r="V71" s="6"/>
      <c r="W71" s="6"/>
      <c r="X71" s="6"/>
      <c r="Y71" s="6"/>
      <c r="Z71" s="6"/>
      <c r="AA71" s="6"/>
    </row>
    <row r="72" spans="1:27" ht="78.75" hidden="1" x14ac:dyDescent="0.25">
      <c r="A72" s="6" t="s">
        <v>98</v>
      </c>
      <c r="B72" s="115" t="s">
        <v>240</v>
      </c>
      <c r="C72" s="6" t="s">
        <v>301</v>
      </c>
      <c r="D72" s="6" t="s">
        <v>316</v>
      </c>
      <c r="E72" s="6" t="s">
        <v>317</v>
      </c>
      <c r="F72" s="6"/>
      <c r="G72" s="6" t="s">
        <v>116</v>
      </c>
      <c r="H72" s="6" t="s">
        <v>318</v>
      </c>
      <c r="I72" s="6" t="s">
        <v>180</v>
      </c>
      <c r="J72" s="6"/>
      <c r="K72" s="6"/>
      <c r="L72" s="166"/>
      <c r="M72" s="6"/>
      <c r="N72" s="6"/>
      <c r="O72" s="176"/>
      <c r="P72" s="6"/>
      <c r="Q72" s="91"/>
      <c r="R72" s="23"/>
      <c r="S72" s="6"/>
      <c r="T72" s="6"/>
      <c r="U72" s="6"/>
      <c r="V72" s="6"/>
      <c r="W72" s="6"/>
      <c r="X72" s="6"/>
      <c r="Y72" s="6"/>
      <c r="Z72" s="6"/>
      <c r="AA72" s="6"/>
    </row>
    <row r="73" spans="1:27" ht="63" x14ac:dyDescent="0.25">
      <c r="A73" s="6" t="s">
        <v>98</v>
      </c>
      <c r="B73" s="115" t="s">
        <v>319</v>
      </c>
      <c r="C73" s="6" t="s">
        <v>320</v>
      </c>
      <c r="D73" s="6" t="s">
        <v>321</v>
      </c>
      <c r="E73" s="6" t="s">
        <v>322</v>
      </c>
      <c r="F73" s="16"/>
      <c r="G73" s="16" t="s">
        <v>107</v>
      </c>
      <c r="H73" s="16"/>
      <c r="I73" s="16"/>
      <c r="J73" s="16"/>
      <c r="K73" s="16"/>
      <c r="L73" s="165"/>
      <c r="M73" s="16"/>
      <c r="N73" s="16"/>
      <c r="O73" s="175"/>
      <c r="P73" s="16"/>
      <c r="Q73" s="91"/>
      <c r="R73" s="24"/>
      <c r="S73" s="16"/>
      <c r="T73" s="16"/>
      <c r="U73" s="16"/>
      <c r="V73" s="16"/>
      <c r="W73" s="16"/>
      <c r="X73" s="16"/>
      <c r="Y73" s="16"/>
      <c r="Z73" s="16"/>
      <c r="AA73" s="16"/>
    </row>
    <row r="74" spans="1:27" ht="126" x14ac:dyDescent="0.25">
      <c r="A74" s="6"/>
      <c r="B74" s="115" t="s">
        <v>319</v>
      </c>
      <c r="C74" s="6" t="s">
        <v>320</v>
      </c>
      <c r="D74" s="6" t="s">
        <v>323</v>
      </c>
      <c r="E74" s="116" t="s">
        <v>324</v>
      </c>
      <c r="F74" s="6"/>
      <c r="G74" s="6" t="s">
        <v>107</v>
      </c>
      <c r="H74" s="6" t="s">
        <v>325</v>
      </c>
      <c r="I74" s="149">
        <v>1</v>
      </c>
      <c r="J74" s="6" t="s">
        <v>1236</v>
      </c>
      <c r="K74" s="6" t="s">
        <v>1246</v>
      </c>
      <c r="L74" s="166" t="s">
        <v>1247</v>
      </c>
      <c r="M74" s="6" t="s">
        <v>57</v>
      </c>
      <c r="N74" s="6" t="s">
        <v>1248</v>
      </c>
      <c r="O74" s="176">
        <v>1000000</v>
      </c>
      <c r="P74" s="6" t="s">
        <v>1249</v>
      </c>
      <c r="Q74" s="91"/>
      <c r="R74" s="23"/>
      <c r="S74" s="6"/>
      <c r="T74" s="6"/>
      <c r="U74" s="6"/>
      <c r="V74" s="6"/>
      <c r="W74" s="6"/>
      <c r="X74" s="6"/>
      <c r="Y74" s="6"/>
      <c r="Z74" s="6"/>
      <c r="AA74" s="6"/>
    </row>
    <row r="75" spans="1:27" ht="110.25" x14ac:dyDescent="0.25">
      <c r="A75" s="6" t="s">
        <v>98</v>
      </c>
      <c r="B75" s="115" t="s">
        <v>319</v>
      </c>
      <c r="C75" s="6" t="s">
        <v>320</v>
      </c>
      <c r="D75" s="6" t="s">
        <v>326</v>
      </c>
      <c r="E75" s="116" t="s">
        <v>324</v>
      </c>
      <c r="F75" s="6"/>
      <c r="G75" s="6" t="s">
        <v>107</v>
      </c>
      <c r="H75" s="6" t="s">
        <v>327</v>
      </c>
      <c r="I75" s="149">
        <v>1</v>
      </c>
      <c r="J75" s="7"/>
      <c r="K75" s="7"/>
      <c r="L75" s="166"/>
      <c r="M75" s="7"/>
      <c r="N75" s="7"/>
      <c r="O75" s="176"/>
      <c r="P75" s="6"/>
      <c r="Q75" s="187"/>
      <c r="R75" s="22"/>
      <c r="S75" s="7"/>
      <c r="T75" s="7"/>
      <c r="U75" s="7"/>
      <c r="V75" s="7"/>
      <c r="W75" s="7"/>
      <c r="X75" s="7"/>
      <c r="Y75" s="7"/>
      <c r="Z75" s="7"/>
      <c r="AA75" s="6"/>
    </row>
    <row r="76" spans="1:27" ht="94.5" x14ac:dyDescent="0.25">
      <c r="A76" s="6" t="s">
        <v>98</v>
      </c>
      <c r="B76" s="115" t="s">
        <v>319</v>
      </c>
      <c r="C76" s="6" t="s">
        <v>320</v>
      </c>
      <c r="D76" s="6" t="s">
        <v>328</v>
      </c>
      <c r="E76" s="116" t="s">
        <v>329</v>
      </c>
      <c r="F76" s="6"/>
      <c r="G76" s="6" t="s">
        <v>107</v>
      </c>
      <c r="H76" s="6" t="s">
        <v>330</v>
      </c>
      <c r="I76" s="149">
        <v>1</v>
      </c>
      <c r="J76" s="6"/>
      <c r="K76" s="6"/>
      <c r="L76" s="166"/>
      <c r="M76" s="6"/>
      <c r="N76" s="6"/>
      <c r="O76" s="176"/>
      <c r="P76" s="6"/>
      <c r="Q76" s="91"/>
      <c r="R76" s="23"/>
      <c r="S76" s="6"/>
      <c r="T76" s="6"/>
      <c r="U76" s="6"/>
      <c r="V76" s="6"/>
      <c r="W76" s="6"/>
      <c r="X76" s="6"/>
      <c r="Y76" s="6"/>
      <c r="Z76" s="6"/>
      <c r="AA76" s="6"/>
    </row>
    <row r="77" spans="1:27" ht="78.75" x14ac:dyDescent="0.25">
      <c r="A77" s="6"/>
      <c r="B77" s="115" t="s">
        <v>319</v>
      </c>
      <c r="C77" s="6" t="s">
        <v>320</v>
      </c>
      <c r="D77" s="6" t="s">
        <v>331</v>
      </c>
      <c r="E77" s="116" t="s">
        <v>329</v>
      </c>
      <c r="F77" s="6"/>
      <c r="G77" s="6" t="s">
        <v>107</v>
      </c>
      <c r="H77" s="6" t="s">
        <v>332</v>
      </c>
      <c r="I77" s="149">
        <v>1</v>
      </c>
      <c r="J77" s="6"/>
      <c r="K77" s="6"/>
      <c r="L77" s="166"/>
      <c r="M77" s="6"/>
      <c r="N77" s="6"/>
      <c r="O77" s="176"/>
      <c r="P77" s="6"/>
      <c r="Q77" s="91"/>
      <c r="R77" s="23"/>
      <c r="S77" s="6"/>
      <c r="T77" s="6"/>
      <c r="U77" s="6"/>
      <c r="V77" s="6"/>
      <c r="W77" s="6"/>
      <c r="X77" s="6"/>
      <c r="Y77" s="6"/>
      <c r="Z77" s="6"/>
      <c r="AA77" s="6"/>
    </row>
    <row r="78" spans="1:27" ht="94.5" x14ac:dyDescent="0.25">
      <c r="A78" s="6" t="s">
        <v>98</v>
      </c>
      <c r="B78" s="115" t="s">
        <v>319</v>
      </c>
      <c r="C78" s="6" t="s">
        <v>320</v>
      </c>
      <c r="D78" s="6" t="s">
        <v>333</v>
      </c>
      <c r="E78" s="116" t="s">
        <v>334</v>
      </c>
      <c r="F78" s="6"/>
      <c r="G78" s="6" t="s">
        <v>107</v>
      </c>
      <c r="H78" s="6" t="s">
        <v>335</v>
      </c>
      <c r="I78" s="149">
        <v>1</v>
      </c>
      <c r="J78" s="6"/>
      <c r="K78" s="6"/>
      <c r="L78" s="166"/>
      <c r="M78" s="6"/>
      <c r="N78" s="6"/>
      <c r="O78" s="176"/>
      <c r="P78" s="6"/>
      <c r="Q78" s="91"/>
      <c r="R78" s="23"/>
      <c r="S78" s="6"/>
      <c r="T78" s="6"/>
      <c r="U78" s="6"/>
      <c r="V78" s="6"/>
      <c r="W78" s="6"/>
      <c r="X78" s="6"/>
      <c r="Y78" s="6"/>
      <c r="Z78" s="6"/>
      <c r="AA78" s="6"/>
    </row>
    <row r="79" spans="1:27" ht="78.75" x14ac:dyDescent="0.25">
      <c r="A79" s="6" t="s">
        <v>98</v>
      </c>
      <c r="B79" s="115" t="s">
        <v>319</v>
      </c>
      <c r="C79" s="6" t="s">
        <v>320</v>
      </c>
      <c r="D79" s="6" t="s">
        <v>336</v>
      </c>
      <c r="E79" s="116" t="s">
        <v>334</v>
      </c>
      <c r="F79" s="6"/>
      <c r="G79" s="6" t="s">
        <v>107</v>
      </c>
      <c r="H79" s="6" t="s">
        <v>337</v>
      </c>
      <c r="I79" s="149">
        <v>1</v>
      </c>
      <c r="J79" s="6"/>
      <c r="K79" s="6"/>
      <c r="L79" s="166"/>
      <c r="M79" s="6"/>
      <c r="N79" s="6"/>
      <c r="O79" s="176"/>
      <c r="P79" s="6"/>
      <c r="Q79" s="91"/>
      <c r="R79" s="23"/>
      <c r="S79" s="6"/>
      <c r="T79" s="6"/>
      <c r="U79" s="6"/>
      <c r="V79" s="6"/>
      <c r="W79" s="6"/>
      <c r="X79" s="6"/>
      <c r="Y79" s="6"/>
      <c r="Z79" s="6"/>
      <c r="AA79" s="6"/>
    </row>
    <row r="80" spans="1:27" ht="78.75" hidden="1" x14ac:dyDescent="0.25">
      <c r="A80" s="6" t="s">
        <v>98</v>
      </c>
      <c r="B80" s="115" t="s">
        <v>319</v>
      </c>
      <c r="C80" s="6" t="s">
        <v>338</v>
      </c>
      <c r="D80" s="6" t="s">
        <v>339</v>
      </c>
      <c r="E80" s="6" t="s">
        <v>340</v>
      </c>
      <c r="F80" s="6"/>
      <c r="G80" s="6" t="s">
        <v>116</v>
      </c>
      <c r="H80" s="6" t="s">
        <v>341</v>
      </c>
      <c r="I80" s="6" t="s">
        <v>342</v>
      </c>
      <c r="J80" s="6"/>
      <c r="K80" s="6"/>
      <c r="L80" s="166"/>
      <c r="M80" s="6"/>
      <c r="N80" s="6"/>
      <c r="O80" s="176"/>
      <c r="P80" s="6"/>
      <c r="Q80" s="91"/>
      <c r="R80" s="23"/>
      <c r="S80" s="6"/>
      <c r="T80" s="6"/>
      <c r="U80" s="6"/>
      <c r="V80" s="6"/>
      <c r="W80" s="6"/>
      <c r="X80" s="6"/>
      <c r="Y80" s="6"/>
      <c r="Z80" s="6"/>
      <c r="AA80" s="6"/>
    </row>
    <row r="81" spans="1:27" ht="47.25" x14ac:dyDescent="0.25">
      <c r="A81" s="6" t="s">
        <v>98</v>
      </c>
      <c r="B81" s="115" t="s">
        <v>319</v>
      </c>
      <c r="C81" s="6" t="s">
        <v>343</v>
      </c>
      <c r="D81" s="6" t="s">
        <v>344</v>
      </c>
      <c r="E81" s="6" t="s">
        <v>345</v>
      </c>
      <c r="F81" s="16"/>
      <c r="G81" s="16" t="s">
        <v>107</v>
      </c>
      <c r="H81" s="16"/>
      <c r="I81" s="16"/>
      <c r="J81" s="16"/>
      <c r="K81" s="16"/>
      <c r="L81" s="165"/>
      <c r="M81" s="16"/>
      <c r="N81" s="16"/>
      <c r="O81" s="175"/>
      <c r="P81" s="16"/>
      <c r="Q81" s="91"/>
      <c r="R81" s="24"/>
      <c r="S81" s="16"/>
      <c r="T81" s="16"/>
      <c r="U81" s="16"/>
      <c r="V81" s="16"/>
      <c r="W81" s="16"/>
      <c r="X81" s="16"/>
      <c r="Y81" s="16"/>
      <c r="Z81" s="16"/>
      <c r="AA81" s="16"/>
    </row>
    <row r="82" spans="1:27" ht="63" x14ac:dyDescent="0.25">
      <c r="A82" s="6" t="s">
        <v>98</v>
      </c>
      <c r="B82" s="115" t="s">
        <v>319</v>
      </c>
      <c r="C82" s="6" t="s">
        <v>343</v>
      </c>
      <c r="D82" s="6" t="s">
        <v>346</v>
      </c>
      <c r="E82" s="116" t="s">
        <v>347</v>
      </c>
      <c r="F82" s="6"/>
      <c r="G82" s="6" t="s">
        <v>107</v>
      </c>
      <c r="H82" s="6" t="s">
        <v>348</v>
      </c>
      <c r="I82" s="6" t="s">
        <v>255</v>
      </c>
      <c r="J82" s="6"/>
      <c r="K82" s="6"/>
      <c r="L82" s="166"/>
      <c r="M82" s="6"/>
      <c r="N82" s="6"/>
      <c r="O82" s="176"/>
      <c r="P82" s="6"/>
      <c r="Q82" s="91"/>
      <c r="R82" s="23"/>
      <c r="S82" s="6"/>
      <c r="T82" s="6"/>
      <c r="U82" s="6"/>
      <c r="V82" s="6"/>
      <c r="W82" s="6"/>
      <c r="X82" s="6"/>
      <c r="Y82" s="6"/>
      <c r="Z82" s="6"/>
      <c r="AA82" s="6"/>
    </row>
    <row r="83" spans="1:27" ht="47.25" x14ac:dyDescent="0.25">
      <c r="A83" s="6" t="s">
        <v>98</v>
      </c>
      <c r="B83" s="115" t="s">
        <v>319</v>
      </c>
      <c r="C83" s="6" t="s">
        <v>343</v>
      </c>
      <c r="D83" s="6" t="s">
        <v>349</v>
      </c>
      <c r="E83" s="116" t="s">
        <v>350</v>
      </c>
      <c r="F83" s="6"/>
      <c r="G83" s="6" t="s">
        <v>107</v>
      </c>
      <c r="H83" s="6" t="s">
        <v>351</v>
      </c>
      <c r="I83" s="6" t="s">
        <v>255</v>
      </c>
      <c r="J83" s="6"/>
      <c r="K83" s="6"/>
      <c r="L83" s="166"/>
      <c r="M83" s="6"/>
      <c r="N83" s="6"/>
      <c r="O83" s="176"/>
      <c r="P83" s="6"/>
      <c r="Q83" s="91"/>
      <c r="R83" s="23"/>
      <c r="S83" s="6"/>
      <c r="T83" s="6"/>
      <c r="U83" s="6"/>
      <c r="V83" s="6"/>
      <c r="W83" s="6"/>
      <c r="X83" s="6"/>
      <c r="Y83" s="6"/>
      <c r="Z83" s="6"/>
      <c r="AA83" s="6"/>
    </row>
    <row r="84" spans="1:27" ht="47.25" x14ac:dyDescent="0.25">
      <c r="A84" s="6" t="s">
        <v>98</v>
      </c>
      <c r="B84" s="115" t="s">
        <v>319</v>
      </c>
      <c r="C84" s="6" t="s">
        <v>343</v>
      </c>
      <c r="D84" s="6" t="s">
        <v>352</v>
      </c>
      <c r="E84" s="116" t="s">
        <v>353</v>
      </c>
      <c r="F84" s="6"/>
      <c r="G84" s="6" t="s">
        <v>107</v>
      </c>
      <c r="H84" s="6" t="s">
        <v>354</v>
      </c>
      <c r="I84" s="6" t="s">
        <v>255</v>
      </c>
      <c r="J84" s="6"/>
      <c r="K84" s="6"/>
      <c r="L84" s="166"/>
      <c r="M84" s="6"/>
      <c r="N84" s="6"/>
      <c r="O84" s="176"/>
      <c r="P84" s="6"/>
      <c r="Q84" s="91"/>
      <c r="R84" s="23"/>
      <c r="S84" s="6"/>
      <c r="T84" s="6"/>
      <c r="U84" s="6"/>
      <c r="V84" s="6"/>
      <c r="W84" s="6"/>
      <c r="X84" s="6"/>
      <c r="Y84" s="6"/>
      <c r="Z84" s="6"/>
      <c r="AA84" s="6"/>
    </row>
    <row r="85" spans="1:27" ht="47.25" x14ac:dyDescent="0.25">
      <c r="A85" s="67" t="s">
        <v>98</v>
      </c>
      <c r="B85" s="118" t="s">
        <v>319</v>
      </c>
      <c r="C85" s="67" t="s">
        <v>343</v>
      </c>
      <c r="D85" s="67" t="s">
        <v>355</v>
      </c>
      <c r="E85" s="119" t="s">
        <v>356</v>
      </c>
      <c r="F85" s="67"/>
      <c r="G85" s="67" t="s">
        <v>107</v>
      </c>
      <c r="H85" s="67" t="s">
        <v>357</v>
      </c>
      <c r="I85" s="150">
        <v>1</v>
      </c>
      <c r="J85" s="67"/>
      <c r="K85" s="67"/>
      <c r="L85" s="171"/>
      <c r="M85" s="67"/>
      <c r="N85" s="67"/>
      <c r="O85" s="181"/>
      <c r="P85" s="67"/>
      <c r="Q85" s="91"/>
      <c r="R85" s="68"/>
      <c r="S85" s="67"/>
      <c r="T85" s="67"/>
      <c r="U85" s="67"/>
      <c r="V85" s="67"/>
      <c r="W85" s="67"/>
      <c r="X85" s="67"/>
      <c r="Y85" s="67"/>
      <c r="Z85" s="67"/>
      <c r="AA85" s="67"/>
    </row>
    <row r="86" spans="1:27" ht="47.25" x14ac:dyDescent="0.25">
      <c r="A86" s="66" t="s">
        <v>98</v>
      </c>
      <c r="B86" s="120" t="s">
        <v>319</v>
      </c>
      <c r="C86" s="66" t="s">
        <v>343</v>
      </c>
      <c r="D86" s="66" t="s">
        <v>358</v>
      </c>
      <c r="E86" s="66" t="s">
        <v>359</v>
      </c>
      <c r="F86" s="66"/>
      <c r="G86" s="66" t="s">
        <v>107</v>
      </c>
      <c r="H86" s="66" t="s">
        <v>360</v>
      </c>
      <c r="I86" s="66" t="s">
        <v>266</v>
      </c>
      <c r="J86" s="66"/>
      <c r="K86" s="66"/>
      <c r="L86" s="172"/>
      <c r="M86" s="66"/>
      <c r="N86" s="66"/>
      <c r="O86" s="182"/>
      <c r="P86" s="192"/>
      <c r="Q86" s="20"/>
      <c r="R86" s="66"/>
      <c r="S86" s="72"/>
      <c r="T86" s="66"/>
      <c r="U86" s="66"/>
      <c r="V86" s="66"/>
      <c r="W86" s="66"/>
      <c r="X86" s="66"/>
      <c r="Y86" s="66"/>
      <c r="Z86" s="66"/>
      <c r="AA86" s="66"/>
    </row>
    <row r="87" spans="1:27" ht="47.25" x14ac:dyDescent="0.25">
      <c r="A87" s="69" t="s">
        <v>98</v>
      </c>
      <c r="B87" s="121" t="s">
        <v>319</v>
      </c>
      <c r="C87" s="69" t="s">
        <v>343</v>
      </c>
      <c r="D87" s="69" t="s">
        <v>361</v>
      </c>
      <c r="E87" s="69" t="s">
        <v>362</v>
      </c>
      <c r="F87" s="69"/>
      <c r="G87" s="69" t="s">
        <v>107</v>
      </c>
      <c r="H87" s="69" t="s">
        <v>363</v>
      </c>
      <c r="I87" s="70">
        <v>1</v>
      </c>
      <c r="J87" s="70"/>
      <c r="K87" s="70"/>
      <c r="L87" s="173"/>
      <c r="M87" s="70"/>
      <c r="N87" s="70"/>
      <c r="O87" s="183"/>
      <c r="P87" s="69"/>
      <c r="Q87" s="187"/>
      <c r="R87" s="71"/>
      <c r="S87" s="70"/>
      <c r="T87" s="70"/>
      <c r="U87" s="70"/>
      <c r="V87" s="70"/>
      <c r="W87" s="70"/>
      <c r="X87" s="70"/>
      <c r="Y87" s="70"/>
      <c r="Z87" s="70"/>
      <c r="AA87" s="69"/>
    </row>
    <row r="88" spans="1:27" ht="63" x14ac:dyDescent="0.25">
      <c r="A88" s="6" t="s">
        <v>98</v>
      </c>
      <c r="B88" s="115" t="s">
        <v>319</v>
      </c>
      <c r="C88" s="6" t="s">
        <v>364</v>
      </c>
      <c r="D88" s="6" t="s">
        <v>365</v>
      </c>
      <c r="E88" s="6" t="s">
        <v>366</v>
      </c>
      <c r="F88" s="16"/>
      <c r="G88" s="16" t="s">
        <v>107</v>
      </c>
      <c r="H88" s="16"/>
      <c r="I88" s="16"/>
      <c r="J88" s="16"/>
      <c r="K88" s="16"/>
      <c r="L88" s="165"/>
      <c r="M88" s="16"/>
      <c r="N88" s="16"/>
      <c r="O88" s="175"/>
      <c r="P88" s="16"/>
      <c r="Q88" s="91"/>
      <c r="R88" s="24"/>
      <c r="S88" s="16"/>
      <c r="T88" s="16"/>
      <c r="U88" s="16"/>
      <c r="V88" s="16"/>
      <c r="W88" s="16"/>
      <c r="X88" s="16"/>
      <c r="Y88" s="16"/>
      <c r="Z88" s="16"/>
      <c r="AA88" s="16"/>
    </row>
    <row r="89" spans="1:27" ht="63" x14ac:dyDescent="0.25">
      <c r="A89" s="6" t="s">
        <v>98</v>
      </c>
      <c r="B89" s="115" t="s">
        <v>319</v>
      </c>
      <c r="C89" s="6" t="s">
        <v>364</v>
      </c>
      <c r="D89" s="6" t="s">
        <v>367</v>
      </c>
      <c r="E89" s="116" t="s">
        <v>368</v>
      </c>
      <c r="F89" s="6"/>
      <c r="G89" s="6" t="s">
        <v>107</v>
      </c>
      <c r="H89" s="6" t="s">
        <v>369</v>
      </c>
      <c r="I89" s="6" t="s">
        <v>370</v>
      </c>
      <c r="J89" s="6"/>
      <c r="K89" s="6"/>
      <c r="L89" s="166"/>
      <c r="M89" s="6"/>
      <c r="N89" s="6"/>
      <c r="O89" s="176"/>
      <c r="P89" s="6"/>
      <c r="Q89" s="91"/>
      <c r="R89" s="23"/>
      <c r="S89" s="6"/>
      <c r="T89" s="6"/>
      <c r="U89" s="6"/>
      <c r="V89" s="6"/>
      <c r="W89" s="6"/>
      <c r="X89" s="6"/>
      <c r="Y89" s="6"/>
      <c r="Z89" s="6"/>
      <c r="AA89" s="6"/>
    </row>
    <row r="90" spans="1:27" ht="63" x14ac:dyDescent="0.25">
      <c r="A90" s="6" t="s">
        <v>98</v>
      </c>
      <c r="B90" s="115" t="s">
        <v>319</v>
      </c>
      <c r="C90" s="6" t="s">
        <v>364</v>
      </c>
      <c r="D90" s="6" t="s">
        <v>371</v>
      </c>
      <c r="E90" s="116" t="s">
        <v>372</v>
      </c>
      <c r="F90" s="6"/>
      <c r="G90" s="6" t="s">
        <v>107</v>
      </c>
      <c r="H90" s="6" t="s">
        <v>373</v>
      </c>
      <c r="I90" s="7">
        <v>1</v>
      </c>
      <c r="J90" s="6"/>
      <c r="K90" s="6"/>
      <c r="L90" s="166"/>
      <c r="M90" s="6"/>
      <c r="N90" s="6"/>
      <c r="O90" s="176"/>
      <c r="P90" s="6"/>
      <c r="Q90" s="91"/>
      <c r="R90" s="23"/>
      <c r="S90" s="6"/>
      <c r="T90" s="6"/>
      <c r="U90" s="6"/>
      <c r="V90" s="6"/>
      <c r="W90" s="6"/>
      <c r="X90" s="6"/>
      <c r="Y90" s="6"/>
      <c r="Z90" s="6"/>
      <c r="AA90" s="6"/>
    </row>
    <row r="91" spans="1:27" ht="63" x14ac:dyDescent="0.25">
      <c r="A91" s="6" t="s">
        <v>98</v>
      </c>
      <c r="B91" s="115" t="s">
        <v>319</v>
      </c>
      <c r="C91" s="6" t="s">
        <v>364</v>
      </c>
      <c r="D91" s="6" t="s">
        <v>374</v>
      </c>
      <c r="E91" s="6" t="s">
        <v>375</v>
      </c>
      <c r="F91" s="6"/>
      <c r="G91" s="6" t="s">
        <v>107</v>
      </c>
      <c r="H91" s="6" t="s">
        <v>227</v>
      </c>
      <c r="I91" s="7">
        <v>1</v>
      </c>
      <c r="J91" s="7"/>
      <c r="K91" s="7"/>
      <c r="L91" s="166"/>
      <c r="M91" s="7"/>
      <c r="N91" s="7"/>
      <c r="O91" s="176"/>
      <c r="P91" s="6"/>
      <c r="Q91" s="187"/>
      <c r="R91" s="22"/>
      <c r="S91" s="7"/>
      <c r="T91" s="7"/>
      <c r="U91" s="7"/>
      <c r="V91" s="7"/>
      <c r="W91" s="7"/>
      <c r="X91" s="7"/>
      <c r="Y91" s="7"/>
      <c r="Z91" s="7"/>
      <c r="AA91" s="6"/>
    </row>
    <row r="92" spans="1:27" ht="63" x14ac:dyDescent="0.25">
      <c r="A92" s="6" t="s">
        <v>98</v>
      </c>
      <c r="B92" s="115" t="s">
        <v>319</v>
      </c>
      <c r="C92" s="6" t="s">
        <v>364</v>
      </c>
      <c r="D92" s="6" t="s">
        <v>376</v>
      </c>
      <c r="E92" s="6" t="s">
        <v>377</v>
      </c>
      <c r="F92" s="6"/>
      <c r="G92" s="6" t="s">
        <v>107</v>
      </c>
      <c r="H92" s="6" t="s">
        <v>227</v>
      </c>
      <c r="I92" s="7">
        <v>1</v>
      </c>
      <c r="J92" s="7"/>
      <c r="K92" s="7"/>
      <c r="L92" s="166"/>
      <c r="M92" s="7"/>
      <c r="N92" s="7"/>
      <c r="O92" s="176"/>
      <c r="P92" s="6"/>
      <c r="Q92" s="187"/>
      <c r="R92" s="22"/>
      <c r="S92" s="7"/>
      <c r="T92" s="7"/>
      <c r="U92" s="7"/>
      <c r="V92" s="7"/>
      <c r="W92" s="7"/>
      <c r="X92" s="7"/>
      <c r="Y92" s="7"/>
      <c r="Z92" s="7"/>
      <c r="AA92" s="6"/>
    </row>
    <row r="93" spans="1:27" ht="63" x14ac:dyDescent="0.25">
      <c r="A93" s="6" t="s">
        <v>98</v>
      </c>
      <c r="B93" s="115" t="s">
        <v>319</v>
      </c>
      <c r="C93" s="6" t="s">
        <v>364</v>
      </c>
      <c r="D93" s="6" t="s">
        <v>378</v>
      </c>
      <c r="E93" s="6" t="s">
        <v>379</v>
      </c>
      <c r="F93" s="6"/>
      <c r="G93" s="6" t="s">
        <v>107</v>
      </c>
      <c r="H93" s="6" t="s">
        <v>380</v>
      </c>
      <c r="I93" s="7">
        <v>1</v>
      </c>
      <c r="J93" s="7"/>
      <c r="K93" s="7"/>
      <c r="L93" s="166"/>
      <c r="M93" s="7"/>
      <c r="N93" s="7"/>
      <c r="O93" s="176"/>
      <c r="P93" s="6"/>
      <c r="Q93" s="187"/>
      <c r="R93" s="22"/>
      <c r="S93" s="7"/>
      <c r="T93" s="7"/>
      <c r="U93" s="7"/>
      <c r="V93" s="7"/>
      <c r="W93" s="7"/>
      <c r="X93" s="7"/>
      <c r="Y93" s="7"/>
      <c r="Z93" s="7"/>
      <c r="AA93" s="6"/>
    </row>
    <row r="94" spans="1:27" ht="94.5" hidden="1" x14ac:dyDescent="0.25">
      <c r="A94" s="6" t="s">
        <v>98</v>
      </c>
      <c r="B94" s="115" t="s">
        <v>381</v>
      </c>
      <c r="C94" s="6" t="s">
        <v>382</v>
      </c>
      <c r="D94" s="6" t="s">
        <v>383</v>
      </c>
      <c r="E94" s="6" t="s">
        <v>384</v>
      </c>
      <c r="F94" s="16"/>
      <c r="G94" s="16" t="s">
        <v>116</v>
      </c>
      <c r="H94" s="16"/>
      <c r="I94" s="16"/>
      <c r="J94" s="16"/>
      <c r="K94" s="16"/>
      <c r="L94" s="165"/>
      <c r="M94" s="16"/>
      <c r="N94" s="16"/>
      <c r="O94" s="175"/>
      <c r="P94" s="16"/>
      <c r="Q94" s="91"/>
      <c r="R94" s="24"/>
      <c r="S94" s="16"/>
      <c r="T94" s="16"/>
      <c r="U94" s="16"/>
      <c r="V94" s="16"/>
      <c r="W94" s="16"/>
      <c r="X94" s="16"/>
      <c r="Y94" s="16"/>
      <c r="Z94" s="16"/>
      <c r="AA94" s="16"/>
    </row>
    <row r="95" spans="1:27" ht="56.25" x14ac:dyDescent="0.25">
      <c r="A95" s="6" t="s">
        <v>98</v>
      </c>
      <c r="B95" s="115" t="s">
        <v>381</v>
      </c>
      <c r="C95" s="6" t="s">
        <v>382</v>
      </c>
      <c r="D95" s="6" t="s">
        <v>385</v>
      </c>
      <c r="E95" s="116" t="s">
        <v>386</v>
      </c>
      <c r="F95" s="6"/>
      <c r="G95" s="6" t="s">
        <v>107</v>
      </c>
      <c r="H95" s="6" t="s">
        <v>387</v>
      </c>
      <c r="I95" s="6" t="s">
        <v>388</v>
      </c>
      <c r="J95" s="6"/>
      <c r="K95" s="6"/>
      <c r="L95" s="166"/>
      <c r="M95" s="6"/>
      <c r="N95" s="6"/>
      <c r="O95" s="176"/>
      <c r="P95" s="6"/>
      <c r="Q95" s="91"/>
      <c r="R95" s="23"/>
      <c r="S95" s="6"/>
      <c r="T95" s="6"/>
      <c r="U95" s="6"/>
      <c r="V95" s="6"/>
      <c r="W95" s="6"/>
      <c r="X95" s="6"/>
      <c r="Y95" s="6"/>
      <c r="Z95" s="6"/>
      <c r="AA95" s="6"/>
    </row>
    <row r="96" spans="1:27" ht="56.25" x14ac:dyDescent="0.25">
      <c r="A96" s="6" t="s">
        <v>98</v>
      </c>
      <c r="B96" s="115" t="s">
        <v>381</v>
      </c>
      <c r="C96" s="6" t="s">
        <v>382</v>
      </c>
      <c r="D96" s="6" t="s">
        <v>389</v>
      </c>
      <c r="E96" s="116" t="s">
        <v>390</v>
      </c>
      <c r="F96" s="6"/>
      <c r="G96" s="6" t="s">
        <v>107</v>
      </c>
      <c r="H96" s="6" t="s">
        <v>391</v>
      </c>
      <c r="I96" s="6" t="s">
        <v>388</v>
      </c>
      <c r="J96" s="6"/>
      <c r="K96" s="6"/>
      <c r="L96" s="166"/>
      <c r="M96" s="6"/>
      <c r="N96" s="6"/>
      <c r="O96" s="176"/>
      <c r="P96" s="6"/>
      <c r="Q96" s="91"/>
      <c r="R96" s="23"/>
      <c r="S96" s="6"/>
      <c r="T96" s="6"/>
      <c r="U96" s="6"/>
      <c r="V96" s="6"/>
      <c r="W96" s="6"/>
      <c r="X96" s="6"/>
      <c r="Y96" s="6"/>
      <c r="Z96" s="6"/>
      <c r="AA96" s="6"/>
    </row>
    <row r="97" spans="1:27" ht="63" x14ac:dyDescent="0.25">
      <c r="A97" s="6" t="s">
        <v>98</v>
      </c>
      <c r="B97" s="115" t="s">
        <v>381</v>
      </c>
      <c r="C97" s="6" t="s">
        <v>382</v>
      </c>
      <c r="D97" s="6" t="s">
        <v>392</v>
      </c>
      <c r="E97" s="6" t="s">
        <v>393</v>
      </c>
      <c r="F97" s="6"/>
      <c r="G97" s="6" t="s">
        <v>107</v>
      </c>
      <c r="H97" s="6" t="s">
        <v>394</v>
      </c>
      <c r="I97" s="6" t="s">
        <v>155</v>
      </c>
      <c r="J97" s="6"/>
      <c r="K97" s="6"/>
      <c r="L97" s="166"/>
      <c r="M97" s="6"/>
      <c r="N97" s="6"/>
      <c r="O97" s="176"/>
      <c r="P97" s="6"/>
      <c r="Q97" s="91"/>
      <c r="R97" s="23"/>
      <c r="S97" s="6"/>
      <c r="T97" s="6"/>
      <c r="U97" s="6"/>
      <c r="V97" s="6"/>
      <c r="W97" s="6"/>
      <c r="X97" s="6"/>
      <c r="Y97" s="6"/>
      <c r="Z97" s="6"/>
      <c r="AA97" s="6"/>
    </row>
    <row r="98" spans="1:27" ht="56.25" x14ac:dyDescent="0.25">
      <c r="A98" s="6" t="s">
        <v>98</v>
      </c>
      <c r="B98" s="115" t="s">
        <v>381</v>
      </c>
      <c r="C98" s="6" t="s">
        <v>382</v>
      </c>
      <c r="D98" s="6" t="s">
        <v>395</v>
      </c>
      <c r="E98" s="6" t="s">
        <v>396</v>
      </c>
      <c r="F98" s="16"/>
      <c r="G98" s="16" t="s">
        <v>103</v>
      </c>
      <c r="H98" s="16" t="s">
        <v>397</v>
      </c>
      <c r="I98" s="18">
        <v>1</v>
      </c>
      <c r="J98" s="16"/>
      <c r="K98" s="16"/>
      <c r="L98" s="165"/>
      <c r="M98" s="16"/>
      <c r="N98" s="16"/>
      <c r="O98" s="175"/>
      <c r="P98" s="16"/>
      <c r="Q98" s="91"/>
      <c r="R98" s="24"/>
      <c r="S98" s="16"/>
      <c r="T98" s="16"/>
      <c r="U98" s="16"/>
      <c r="V98" s="16"/>
      <c r="W98" s="16"/>
      <c r="X98" s="16"/>
      <c r="Y98" s="16"/>
      <c r="Z98" s="16"/>
      <c r="AA98" s="16"/>
    </row>
    <row r="99" spans="1:27" ht="56.25" x14ac:dyDescent="0.25">
      <c r="A99" s="6" t="s">
        <v>98</v>
      </c>
      <c r="B99" s="115" t="s">
        <v>381</v>
      </c>
      <c r="C99" s="6" t="s">
        <v>382</v>
      </c>
      <c r="D99" s="6" t="s">
        <v>398</v>
      </c>
      <c r="E99" s="116" t="s">
        <v>399</v>
      </c>
      <c r="F99" s="6"/>
      <c r="G99" s="6" t="s">
        <v>103</v>
      </c>
      <c r="H99" s="6" t="s">
        <v>397</v>
      </c>
      <c r="I99" s="7">
        <v>1</v>
      </c>
      <c r="J99" s="7"/>
      <c r="K99" s="7"/>
      <c r="L99" s="166"/>
      <c r="M99" s="7"/>
      <c r="N99" s="7"/>
      <c r="O99" s="176"/>
      <c r="P99" s="6"/>
      <c r="Q99" s="187"/>
      <c r="R99" s="22"/>
      <c r="S99" s="7"/>
      <c r="T99" s="7"/>
      <c r="U99" s="7"/>
      <c r="V99" s="7"/>
      <c r="W99" s="7"/>
      <c r="X99" s="7"/>
      <c r="Y99" s="7"/>
      <c r="Z99" s="7"/>
      <c r="AA99" s="6"/>
    </row>
    <row r="100" spans="1:27" ht="56.25" x14ac:dyDescent="0.25">
      <c r="A100" s="6" t="s">
        <v>98</v>
      </c>
      <c r="B100" s="115" t="s">
        <v>381</v>
      </c>
      <c r="C100" s="6" t="s">
        <v>382</v>
      </c>
      <c r="D100" s="6" t="s">
        <v>400</v>
      </c>
      <c r="E100" s="116" t="s">
        <v>401</v>
      </c>
      <c r="F100" s="6"/>
      <c r="G100" s="6" t="s">
        <v>103</v>
      </c>
      <c r="H100" s="6" t="s">
        <v>397</v>
      </c>
      <c r="I100" s="7">
        <v>1</v>
      </c>
      <c r="J100" s="7"/>
      <c r="K100" s="7"/>
      <c r="L100" s="166"/>
      <c r="M100" s="7"/>
      <c r="N100" s="7"/>
      <c r="O100" s="176"/>
      <c r="P100" s="6"/>
      <c r="Q100" s="187"/>
      <c r="R100" s="22"/>
      <c r="S100" s="7"/>
      <c r="T100" s="7"/>
      <c r="U100" s="7"/>
      <c r="V100" s="7"/>
      <c r="W100" s="7"/>
      <c r="X100" s="7"/>
      <c r="Y100" s="7"/>
      <c r="Z100" s="7"/>
      <c r="AA100" s="6"/>
    </row>
    <row r="101" spans="1:27" ht="56.25" x14ac:dyDescent="0.25">
      <c r="A101" s="6" t="s">
        <v>98</v>
      </c>
      <c r="B101" s="115" t="s">
        <v>381</v>
      </c>
      <c r="C101" s="6" t="s">
        <v>382</v>
      </c>
      <c r="D101" s="6" t="s">
        <v>402</v>
      </c>
      <c r="E101" s="116" t="s">
        <v>403</v>
      </c>
      <c r="F101" s="6"/>
      <c r="G101" s="6" t="s">
        <v>103</v>
      </c>
      <c r="H101" s="6" t="s">
        <v>397</v>
      </c>
      <c r="I101" s="7">
        <v>1</v>
      </c>
      <c r="J101" s="7"/>
      <c r="K101" s="7"/>
      <c r="L101" s="166"/>
      <c r="M101" s="7"/>
      <c r="N101" s="7"/>
      <c r="O101" s="176"/>
      <c r="P101" s="6"/>
      <c r="Q101" s="187"/>
      <c r="R101" s="22"/>
      <c r="S101" s="7"/>
      <c r="T101" s="7"/>
      <c r="U101" s="7"/>
      <c r="V101" s="7"/>
      <c r="W101" s="7"/>
      <c r="X101" s="7"/>
      <c r="Y101" s="7"/>
      <c r="Z101" s="7"/>
      <c r="AA101" s="6"/>
    </row>
    <row r="102" spans="1:27" ht="56.25" x14ac:dyDescent="0.25">
      <c r="A102" s="6" t="s">
        <v>98</v>
      </c>
      <c r="B102" s="115" t="s">
        <v>381</v>
      </c>
      <c r="C102" s="6" t="s">
        <v>382</v>
      </c>
      <c r="D102" s="6" t="s">
        <v>404</v>
      </c>
      <c r="E102" s="116" t="s">
        <v>405</v>
      </c>
      <c r="F102" s="6"/>
      <c r="G102" s="6" t="s">
        <v>103</v>
      </c>
      <c r="H102" s="6" t="s">
        <v>397</v>
      </c>
      <c r="I102" s="7">
        <v>1</v>
      </c>
      <c r="J102" s="7"/>
      <c r="K102" s="7"/>
      <c r="L102" s="166"/>
      <c r="M102" s="7"/>
      <c r="N102" s="7"/>
      <c r="O102" s="176"/>
      <c r="P102" s="6"/>
      <c r="Q102" s="187"/>
      <c r="R102" s="22"/>
      <c r="S102" s="7"/>
      <c r="T102" s="7"/>
      <c r="U102" s="7"/>
      <c r="V102" s="7"/>
      <c r="W102" s="7"/>
      <c r="X102" s="7"/>
      <c r="Y102" s="7"/>
      <c r="Z102" s="7"/>
      <c r="AA102" s="6"/>
    </row>
    <row r="103" spans="1:27" ht="56.25" x14ac:dyDescent="0.25">
      <c r="A103" s="6" t="s">
        <v>98</v>
      </c>
      <c r="B103" s="115" t="s">
        <v>381</v>
      </c>
      <c r="C103" s="6" t="s">
        <v>382</v>
      </c>
      <c r="D103" s="6" t="s">
        <v>406</v>
      </c>
      <c r="E103" s="116" t="s">
        <v>407</v>
      </c>
      <c r="F103" s="6"/>
      <c r="G103" s="6" t="s">
        <v>103</v>
      </c>
      <c r="H103" s="6" t="s">
        <v>397</v>
      </c>
      <c r="I103" s="7">
        <v>1</v>
      </c>
      <c r="J103" s="7"/>
      <c r="K103" s="7"/>
      <c r="L103" s="166"/>
      <c r="M103" s="7"/>
      <c r="N103" s="7"/>
      <c r="O103" s="176"/>
      <c r="P103" s="6"/>
      <c r="Q103" s="187"/>
      <c r="R103" s="22"/>
      <c r="S103" s="7"/>
      <c r="T103" s="7"/>
      <c r="U103" s="7"/>
      <c r="V103" s="7"/>
      <c r="W103" s="7"/>
      <c r="X103" s="7"/>
      <c r="Y103" s="7"/>
      <c r="Z103" s="7"/>
      <c r="AA103" s="6"/>
    </row>
    <row r="104" spans="1:27" ht="56.25" x14ac:dyDescent="0.25">
      <c r="A104" s="6" t="s">
        <v>98</v>
      </c>
      <c r="B104" s="115" t="s">
        <v>381</v>
      </c>
      <c r="C104" s="6" t="s">
        <v>382</v>
      </c>
      <c r="D104" s="6" t="s">
        <v>408</v>
      </c>
      <c r="E104" s="116" t="s">
        <v>409</v>
      </c>
      <c r="F104" s="6"/>
      <c r="G104" s="6" t="s">
        <v>103</v>
      </c>
      <c r="H104" s="6" t="s">
        <v>397</v>
      </c>
      <c r="I104" s="7">
        <v>1</v>
      </c>
      <c r="J104" s="7"/>
      <c r="K104" s="7"/>
      <c r="L104" s="166"/>
      <c r="M104" s="7"/>
      <c r="N104" s="7"/>
      <c r="O104" s="176"/>
      <c r="P104" s="6"/>
      <c r="Q104" s="187"/>
      <c r="R104" s="22"/>
      <c r="S104" s="7"/>
      <c r="T104" s="7"/>
      <c r="U104" s="7"/>
      <c r="V104" s="7"/>
      <c r="W104" s="7"/>
      <c r="X104" s="7"/>
      <c r="Y104" s="7"/>
      <c r="Z104" s="7"/>
      <c r="AA104" s="6"/>
    </row>
    <row r="105" spans="1:27" ht="56.25" x14ac:dyDescent="0.25">
      <c r="A105" s="6" t="s">
        <v>98</v>
      </c>
      <c r="B105" s="115" t="s">
        <v>381</v>
      </c>
      <c r="C105" s="6" t="s">
        <v>382</v>
      </c>
      <c r="D105" s="6" t="s">
        <v>410</v>
      </c>
      <c r="E105" s="116" t="s">
        <v>411</v>
      </c>
      <c r="F105" s="6"/>
      <c r="G105" s="6" t="s">
        <v>103</v>
      </c>
      <c r="H105" s="6" t="s">
        <v>397</v>
      </c>
      <c r="I105" s="7">
        <v>1</v>
      </c>
      <c r="J105" s="7"/>
      <c r="K105" s="7"/>
      <c r="L105" s="166"/>
      <c r="M105" s="7"/>
      <c r="N105" s="7"/>
      <c r="O105" s="176"/>
      <c r="P105" s="6"/>
      <c r="Q105" s="187"/>
      <c r="R105" s="22"/>
      <c r="S105" s="7"/>
      <c r="T105" s="7"/>
      <c r="U105" s="7"/>
      <c r="V105" s="7"/>
      <c r="W105" s="7"/>
      <c r="X105" s="7"/>
      <c r="Y105" s="7"/>
      <c r="Z105" s="7"/>
      <c r="AA105" s="6"/>
    </row>
    <row r="106" spans="1:27" ht="56.25" x14ac:dyDescent="0.25">
      <c r="A106" s="6" t="s">
        <v>98</v>
      </c>
      <c r="B106" s="115" t="s">
        <v>381</v>
      </c>
      <c r="C106" s="6" t="s">
        <v>382</v>
      </c>
      <c r="D106" s="6" t="s">
        <v>412</v>
      </c>
      <c r="E106" s="116" t="s">
        <v>413</v>
      </c>
      <c r="F106" s="6"/>
      <c r="G106" s="6" t="s">
        <v>103</v>
      </c>
      <c r="H106" s="6" t="s">
        <v>397</v>
      </c>
      <c r="I106" s="7">
        <v>1</v>
      </c>
      <c r="J106" s="7"/>
      <c r="K106" s="7"/>
      <c r="L106" s="166"/>
      <c r="M106" s="7"/>
      <c r="N106" s="7"/>
      <c r="O106" s="176"/>
      <c r="P106" s="6"/>
      <c r="Q106" s="187"/>
      <c r="R106" s="22"/>
      <c r="S106" s="7"/>
      <c r="T106" s="7"/>
      <c r="U106" s="7"/>
      <c r="V106" s="7"/>
      <c r="W106" s="7"/>
      <c r="X106" s="7"/>
      <c r="Y106" s="7"/>
      <c r="Z106" s="7"/>
      <c r="AA106" s="6"/>
    </row>
    <row r="107" spans="1:27" ht="56.25" x14ac:dyDescent="0.25">
      <c r="A107" s="6" t="s">
        <v>98</v>
      </c>
      <c r="B107" s="115" t="s">
        <v>381</v>
      </c>
      <c r="C107" s="6" t="s">
        <v>382</v>
      </c>
      <c r="D107" s="6" t="s">
        <v>414</v>
      </c>
      <c r="E107" s="116" t="s">
        <v>415</v>
      </c>
      <c r="F107" s="6"/>
      <c r="G107" s="6" t="s">
        <v>103</v>
      </c>
      <c r="H107" s="6" t="s">
        <v>397</v>
      </c>
      <c r="I107" s="7">
        <v>1</v>
      </c>
      <c r="J107" s="7"/>
      <c r="K107" s="7"/>
      <c r="L107" s="166"/>
      <c r="M107" s="7"/>
      <c r="N107" s="7"/>
      <c r="O107" s="176"/>
      <c r="P107" s="6"/>
      <c r="Q107" s="187"/>
      <c r="R107" s="22"/>
      <c r="S107" s="7"/>
      <c r="T107" s="7"/>
      <c r="U107" s="7"/>
      <c r="V107" s="7"/>
      <c r="W107" s="7"/>
      <c r="X107" s="7"/>
      <c r="Y107" s="7"/>
      <c r="Z107" s="7"/>
      <c r="AA107" s="6"/>
    </row>
    <row r="108" spans="1:27" ht="56.25" x14ac:dyDescent="0.25">
      <c r="A108" s="6" t="s">
        <v>98</v>
      </c>
      <c r="B108" s="115" t="s">
        <v>381</v>
      </c>
      <c r="C108" s="6" t="s">
        <v>382</v>
      </c>
      <c r="D108" s="6" t="s">
        <v>416</v>
      </c>
      <c r="E108" s="116" t="s">
        <v>417</v>
      </c>
      <c r="F108" s="6"/>
      <c r="G108" s="6" t="s">
        <v>103</v>
      </c>
      <c r="H108" s="6" t="s">
        <v>397</v>
      </c>
      <c r="I108" s="7">
        <v>1</v>
      </c>
      <c r="J108" s="7"/>
      <c r="K108" s="7"/>
      <c r="L108" s="166"/>
      <c r="M108" s="7"/>
      <c r="N108" s="7"/>
      <c r="O108" s="176"/>
      <c r="P108" s="6"/>
      <c r="Q108" s="187"/>
      <c r="R108" s="22"/>
      <c r="S108" s="7"/>
      <c r="T108" s="7"/>
      <c r="U108" s="7"/>
      <c r="V108" s="7"/>
      <c r="W108" s="7"/>
      <c r="X108" s="7"/>
      <c r="Y108" s="7"/>
      <c r="Z108" s="7"/>
      <c r="AA108" s="6"/>
    </row>
    <row r="109" spans="1:27" ht="56.25" x14ac:dyDescent="0.25">
      <c r="A109" s="6" t="s">
        <v>98</v>
      </c>
      <c r="B109" s="115" t="s">
        <v>381</v>
      </c>
      <c r="C109" s="6" t="s">
        <v>382</v>
      </c>
      <c r="D109" s="6" t="s">
        <v>418</v>
      </c>
      <c r="E109" s="116" t="s">
        <v>419</v>
      </c>
      <c r="F109" s="6"/>
      <c r="G109" s="6" t="s">
        <v>103</v>
      </c>
      <c r="H109" s="6" t="s">
        <v>397</v>
      </c>
      <c r="I109" s="7">
        <v>1</v>
      </c>
      <c r="J109" s="7"/>
      <c r="K109" s="7"/>
      <c r="L109" s="166"/>
      <c r="M109" s="7"/>
      <c r="N109" s="7"/>
      <c r="O109" s="176"/>
      <c r="P109" s="6"/>
      <c r="Q109" s="187"/>
      <c r="R109" s="22"/>
      <c r="S109" s="7"/>
      <c r="T109" s="7"/>
      <c r="U109" s="7"/>
      <c r="V109" s="7"/>
      <c r="W109" s="7"/>
      <c r="X109" s="7"/>
      <c r="Y109" s="7"/>
      <c r="Z109" s="7"/>
      <c r="AA109" s="6"/>
    </row>
    <row r="110" spans="1:27" ht="56.25" x14ac:dyDescent="0.25">
      <c r="A110" s="6" t="s">
        <v>98</v>
      </c>
      <c r="B110" s="115" t="s">
        <v>381</v>
      </c>
      <c r="C110" s="6" t="s">
        <v>382</v>
      </c>
      <c r="D110" s="6" t="s">
        <v>420</v>
      </c>
      <c r="E110" s="116" t="s">
        <v>421</v>
      </c>
      <c r="F110" s="6"/>
      <c r="G110" s="6" t="s">
        <v>103</v>
      </c>
      <c r="H110" s="6" t="s">
        <v>397</v>
      </c>
      <c r="I110" s="7">
        <v>1</v>
      </c>
      <c r="J110" s="7"/>
      <c r="K110" s="7"/>
      <c r="L110" s="166"/>
      <c r="M110" s="7"/>
      <c r="N110" s="7"/>
      <c r="O110" s="176"/>
      <c r="P110" s="6"/>
      <c r="Q110" s="187"/>
      <c r="R110" s="22"/>
      <c r="S110" s="7"/>
      <c r="T110" s="7"/>
      <c r="U110" s="7"/>
      <c r="V110" s="7"/>
      <c r="W110" s="7"/>
      <c r="X110" s="7"/>
      <c r="Y110" s="7"/>
      <c r="Z110" s="7"/>
      <c r="AA110" s="6"/>
    </row>
    <row r="111" spans="1:27" ht="56.25" x14ac:dyDescent="0.25">
      <c r="A111" s="6" t="s">
        <v>98</v>
      </c>
      <c r="B111" s="115" t="s">
        <v>381</v>
      </c>
      <c r="C111" s="6" t="s">
        <v>382</v>
      </c>
      <c r="D111" s="6" t="s">
        <v>422</v>
      </c>
      <c r="E111" s="116" t="s">
        <v>423</v>
      </c>
      <c r="F111" s="6"/>
      <c r="G111" s="6" t="s">
        <v>103</v>
      </c>
      <c r="H111" s="6" t="s">
        <v>397</v>
      </c>
      <c r="I111" s="7">
        <v>1</v>
      </c>
      <c r="J111" s="7"/>
      <c r="K111" s="7"/>
      <c r="L111" s="166"/>
      <c r="M111" s="7"/>
      <c r="N111" s="7"/>
      <c r="O111" s="176"/>
      <c r="P111" s="6"/>
      <c r="Q111" s="187"/>
      <c r="R111" s="22"/>
      <c r="S111" s="7"/>
      <c r="T111" s="7"/>
      <c r="U111" s="7"/>
      <c r="V111" s="7"/>
      <c r="W111" s="7"/>
      <c r="X111" s="7"/>
      <c r="Y111" s="7"/>
      <c r="Z111" s="7"/>
      <c r="AA111" s="6"/>
    </row>
    <row r="112" spans="1:27" ht="56.25" x14ac:dyDescent="0.25">
      <c r="A112" s="6" t="s">
        <v>98</v>
      </c>
      <c r="B112" s="115" t="s">
        <v>381</v>
      </c>
      <c r="C112" s="6" t="s">
        <v>382</v>
      </c>
      <c r="D112" s="6" t="s">
        <v>424</v>
      </c>
      <c r="E112" s="116" t="s">
        <v>425</v>
      </c>
      <c r="F112" s="6"/>
      <c r="G112" s="6" t="s">
        <v>103</v>
      </c>
      <c r="H112" s="6" t="s">
        <v>397</v>
      </c>
      <c r="I112" s="7">
        <v>1</v>
      </c>
      <c r="J112" s="7"/>
      <c r="K112" s="7"/>
      <c r="L112" s="166"/>
      <c r="M112" s="7"/>
      <c r="N112" s="7"/>
      <c r="O112" s="176"/>
      <c r="P112" s="6"/>
      <c r="Q112" s="187"/>
      <c r="R112" s="22"/>
      <c r="S112" s="7"/>
      <c r="T112" s="7"/>
      <c r="U112" s="7"/>
      <c r="V112" s="7"/>
      <c r="W112" s="7"/>
      <c r="X112" s="7"/>
      <c r="Y112" s="7"/>
      <c r="Z112" s="7"/>
      <c r="AA112" s="6"/>
    </row>
    <row r="113" spans="1:27" ht="56.25" x14ac:dyDescent="0.25">
      <c r="A113" s="6" t="s">
        <v>98</v>
      </c>
      <c r="B113" s="115" t="s">
        <v>381</v>
      </c>
      <c r="C113" s="6" t="s">
        <v>382</v>
      </c>
      <c r="D113" s="6" t="s">
        <v>426</v>
      </c>
      <c r="E113" s="116" t="s">
        <v>427</v>
      </c>
      <c r="F113" s="6"/>
      <c r="G113" s="6" t="s">
        <v>103</v>
      </c>
      <c r="H113" s="6" t="s">
        <v>397</v>
      </c>
      <c r="I113" s="7">
        <v>1</v>
      </c>
      <c r="J113" s="7"/>
      <c r="K113" s="7"/>
      <c r="L113" s="166"/>
      <c r="M113" s="7"/>
      <c r="N113" s="7"/>
      <c r="O113" s="176"/>
      <c r="P113" s="6"/>
      <c r="Q113" s="187"/>
      <c r="R113" s="22"/>
      <c r="S113" s="7"/>
      <c r="T113" s="7"/>
      <c r="U113" s="7"/>
      <c r="V113" s="7"/>
      <c r="W113" s="7"/>
      <c r="X113" s="7"/>
      <c r="Y113" s="7"/>
      <c r="Z113" s="7"/>
      <c r="AA113" s="6"/>
    </row>
    <row r="114" spans="1:27" ht="56.25" x14ac:dyDescent="0.25">
      <c r="A114" s="6" t="s">
        <v>98</v>
      </c>
      <c r="B114" s="115" t="s">
        <v>381</v>
      </c>
      <c r="C114" s="6" t="s">
        <v>382</v>
      </c>
      <c r="D114" s="6" t="s">
        <v>428</v>
      </c>
      <c r="E114" s="116" t="s">
        <v>429</v>
      </c>
      <c r="F114" s="6"/>
      <c r="G114" s="6" t="s">
        <v>103</v>
      </c>
      <c r="H114" s="6" t="s">
        <v>397</v>
      </c>
      <c r="I114" s="7">
        <v>1</v>
      </c>
      <c r="J114" s="7"/>
      <c r="K114" s="7"/>
      <c r="L114" s="166"/>
      <c r="M114" s="7"/>
      <c r="N114" s="7"/>
      <c r="O114" s="176"/>
      <c r="P114" s="6"/>
      <c r="Q114" s="187"/>
      <c r="R114" s="22"/>
      <c r="S114" s="7"/>
      <c r="T114" s="7"/>
      <c r="U114" s="7"/>
      <c r="V114" s="7"/>
      <c r="W114" s="7"/>
      <c r="X114" s="7"/>
      <c r="Y114" s="7"/>
      <c r="Z114" s="7"/>
      <c r="AA114" s="6"/>
    </row>
    <row r="115" spans="1:27" ht="56.25" x14ac:dyDescent="0.25">
      <c r="A115" s="6" t="s">
        <v>98</v>
      </c>
      <c r="B115" s="115" t="s">
        <v>381</v>
      </c>
      <c r="C115" s="6" t="s">
        <v>382</v>
      </c>
      <c r="D115" s="6" t="s">
        <v>430</v>
      </c>
      <c r="E115" s="116" t="s">
        <v>431</v>
      </c>
      <c r="F115" s="6"/>
      <c r="G115" s="6" t="s">
        <v>103</v>
      </c>
      <c r="H115" s="6" t="s">
        <v>397</v>
      </c>
      <c r="I115" s="7">
        <v>1</v>
      </c>
      <c r="J115" s="7"/>
      <c r="K115" s="7"/>
      <c r="L115" s="166"/>
      <c r="M115" s="7"/>
      <c r="N115" s="7"/>
      <c r="O115" s="176"/>
      <c r="P115" s="6"/>
      <c r="Q115" s="187"/>
      <c r="R115" s="22"/>
      <c r="S115" s="7"/>
      <c r="T115" s="7"/>
      <c r="U115" s="7"/>
      <c r="V115" s="7"/>
      <c r="W115" s="7"/>
      <c r="X115" s="7"/>
      <c r="Y115" s="7"/>
      <c r="Z115" s="7"/>
      <c r="AA115" s="6"/>
    </row>
    <row r="116" spans="1:27" ht="56.25" x14ac:dyDescent="0.25">
      <c r="A116" s="6" t="s">
        <v>98</v>
      </c>
      <c r="B116" s="115" t="s">
        <v>381</v>
      </c>
      <c r="C116" s="6" t="s">
        <v>382</v>
      </c>
      <c r="D116" s="6" t="s">
        <v>432</v>
      </c>
      <c r="E116" s="116" t="s">
        <v>433</v>
      </c>
      <c r="F116" s="6"/>
      <c r="G116" s="6" t="s">
        <v>103</v>
      </c>
      <c r="H116" s="6" t="s">
        <v>397</v>
      </c>
      <c r="I116" s="7">
        <v>1</v>
      </c>
      <c r="J116" s="7"/>
      <c r="K116" s="7"/>
      <c r="L116" s="166"/>
      <c r="M116" s="7"/>
      <c r="N116" s="7"/>
      <c r="O116" s="176"/>
      <c r="P116" s="6"/>
      <c r="Q116" s="187"/>
      <c r="R116" s="22"/>
      <c r="S116" s="7"/>
      <c r="T116" s="7"/>
      <c r="U116" s="7"/>
      <c r="V116" s="7"/>
      <c r="W116" s="7"/>
      <c r="X116" s="7"/>
      <c r="Y116" s="7"/>
      <c r="Z116" s="7"/>
      <c r="AA116" s="6"/>
    </row>
    <row r="117" spans="1:27" ht="56.25" x14ac:dyDescent="0.25">
      <c r="A117" s="6" t="s">
        <v>98</v>
      </c>
      <c r="B117" s="115" t="s">
        <v>381</v>
      </c>
      <c r="C117" s="6" t="s">
        <v>382</v>
      </c>
      <c r="D117" s="6" t="s">
        <v>434</v>
      </c>
      <c r="E117" s="116" t="s">
        <v>435</v>
      </c>
      <c r="F117" s="6"/>
      <c r="G117" s="6" t="s">
        <v>103</v>
      </c>
      <c r="H117" s="6" t="s">
        <v>397</v>
      </c>
      <c r="I117" s="7">
        <v>1</v>
      </c>
      <c r="J117" s="7"/>
      <c r="K117" s="7"/>
      <c r="L117" s="166"/>
      <c r="M117" s="7"/>
      <c r="N117" s="7"/>
      <c r="O117" s="176"/>
      <c r="P117" s="6"/>
      <c r="Q117" s="187"/>
      <c r="R117" s="22"/>
      <c r="S117" s="7"/>
      <c r="T117" s="7"/>
      <c r="U117" s="7"/>
      <c r="V117" s="7"/>
      <c r="W117" s="7"/>
      <c r="X117" s="7"/>
      <c r="Y117" s="7"/>
      <c r="Z117" s="7"/>
      <c r="AA117" s="6"/>
    </row>
    <row r="118" spans="1:27" ht="56.25" x14ac:dyDescent="0.25">
      <c r="A118" s="6" t="s">
        <v>98</v>
      </c>
      <c r="B118" s="115" t="s">
        <v>381</v>
      </c>
      <c r="C118" s="6" t="s">
        <v>382</v>
      </c>
      <c r="D118" s="6" t="s">
        <v>436</v>
      </c>
      <c r="E118" s="116" t="s">
        <v>437</v>
      </c>
      <c r="F118" s="6"/>
      <c r="G118" s="6" t="s">
        <v>103</v>
      </c>
      <c r="H118" s="6" t="s">
        <v>397</v>
      </c>
      <c r="I118" s="7">
        <v>1</v>
      </c>
      <c r="J118" s="7"/>
      <c r="K118" s="7"/>
      <c r="L118" s="166"/>
      <c r="M118" s="7"/>
      <c r="N118" s="7"/>
      <c r="O118" s="176"/>
      <c r="P118" s="6"/>
      <c r="Q118" s="187"/>
      <c r="R118" s="22"/>
      <c r="S118" s="7"/>
      <c r="T118" s="7"/>
      <c r="U118" s="7"/>
      <c r="V118" s="7"/>
      <c r="W118" s="7"/>
      <c r="X118" s="7"/>
      <c r="Y118" s="7"/>
      <c r="Z118" s="7"/>
      <c r="AA118" s="6"/>
    </row>
    <row r="119" spans="1:27" ht="56.25" x14ac:dyDescent="0.25">
      <c r="A119" s="6" t="s">
        <v>98</v>
      </c>
      <c r="B119" s="115" t="s">
        <v>381</v>
      </c>
      <c r="C119" s="6" t="s">
        <v>382</v>
      </c>
      <c r="D119" s="6" t="s">
        <v>438</v>
      </c>
      <c r="E119" s="116" t="s">
        <v>439</v>
      </c>
      <c r="F119" s="6"/>
      <c r="G119" s="6" t="s">
        <v>103</v>
      </c>
      <c r="H119" s="6" t="s">
        <v>397</v>
      </c>
      <c r="I119" s="7">
        <v>1</v>
      </c>
      <c r="J119" s="7"/>
      <c r="K119" s="7"/>
      <c r="L119" s="166"/>
      <c r="M119" s="7"/>
      <c r="N119" s="7"/>
      <c r="O119" s="176"/>
      <c r="P119" s="6"/>
      <c r="Q119" s="187"/>
      <c r="R119" s="22"/>
      <c r="S119" s="7"/>
      <c r="T119" s="7"/>
      <c r="U119" s="7"/>
      <c r="V119" s="7"/>
      <c r="W119" s="7"/>
      <c r="X119" s="7"/>
      <c r="Y119" s="7"/>
      <c r="Z119" s="7"/>
      <c r="AA119" s="6"/>
    </row>
    <row r="120" spans="1:27" ht="56.25" x14ac:dyDescent="0.25">
      <c r="A120" s="6" t="s">
        <v>98</v>
      </c>
      <c r="B120" s="115" t="s">
        <v>381</v>
      </c>
      <c r="C120" s="6" t="s">
        <v>382</v>
      </c>
      <c r="D120" s="6" t="s">
        <v>440</v>
      </c>
      <c r="E120" s="116" t="s">
        <v>441</v>
      </c>
      <c r="F120" s="6"/>
      <c r="G120" s="6" t="s">
        <v>103</v>
      </c>
      <c r="H120" s="6" t="s">
        <v>397</v>
      </c>
      <c r="I120" s="7">
        <v>1</v>
      </c>
      <c r="J120" s="7"/>
      <c r="K120" s="7"/>
      <c r="L120" s="166"/>
      <c r="M120" s="7"/>
      <c r="N120" s="7"/>
      <c r="O120" s="176"/>
      <c r="P120" s="6"/>
      <c r="Q120" s="187"/>
      <c r="R120" s="22"/>
      <c r="S120" s="7"/>
      <c r="T120" s="7"/>
      <c r="U120" s="7"/>
      <c r="V120" s="7"/>
      <c r="W120" s="7"/>
      <c r="X120" s="7"/>
      <c r="Y120" s="7"/>
      <c r="Z120" s="7"/>
      <c r="AA120" s="6"/>
    </row>
    <row r="121" spans="1:27" ht="56.25" x14ac:dyDescent="0.25">
      <c r="A121" s="6" t="s">
        <v>98</v>
      </c>
      <c r="B121" s="115" t="s">
        <v>381</v>
      </c>
      <c r="C121" s="6" t="s">
        <v>382</v>
      </c>
      <c r="D121" s="6" t="s">
        <v>442</v>
      </c>
      <c r="E121" s="116" t="s">
        <v>443</v>
      </c>
      <c r="F121" s="6"/>
      <c r="G121" s="6" t="s">
        <v>103</v>
      </c>
      <c r="H121" s="6" t="s">
        <v>397</v>
      </c>
      <c r="I121" s="7">
        <v>1</v>
      </c>
      <c r="J121" s="7"/>
      <c r="K121" s="7"/>
      <c r="L121" s="166"/>
      <c r="M121" s="7"/>
      <c r="N121" s="7"/>
      <c r="O121" s="176"/>
      <c r="P121" s="6"/>
      <c r="Q121" s="187"/>
      <c r="R121" s="22"/>
      <c r="S121" s="7"/>
      <c r="T121" s="7"/>
      <c r="U121" s="7"/>
      <c r="V121" s="7"/>
      <c r="W121" s="7"/>
      <c r="X121" s="7"/>
      <c r="Y121" s="7"/>
      <c r="Z121" s="7"/>
      <c r="AA121" s="6"/>
    </row>
    <row r="122" spans="1:27" ht="56.25" x14ac:dyDescent="0.25">
      <c r="A122" s="6" t="s">
        <v>98</v>
      </c>
      <c r="B122" s="115" t="s">
        <v>381</v>
      </c>
      <c r="C122" s="6" t="s">
        <v>382</v>
      </c>
      <c r="D122" s="6" t="s">
        <v>444</v>
      </c>
      <c r="E122" s="116" t="s">
        <v>445</v>
      </c>
      <c r="F122" s="6"/>
      <c r="G122" s="6" t="s">
        <v>103</v>
      </c>
      <c r="H122" s="6" t="s">
        <v>397</v>
      </c>
      <c r="I122" s="7">
        <v>1</v>
      </c>
      <c r="J122" s="7"/>
      <c r="K122" s="7"/>
      <c r="L122" s="166"/>
      <c r="M122" s="7"/>
      <c r="N122" s="7"/>
      <c r="O122" s="176"/>
      <c r="P122" s="6"/>
      <c r="Q122" s="187"/>
      <c r="R122" s="22"/>
      <c r="S122" s="7"/>
      <c r="T122" s="7"/>
      <c r="U122" s="7"/>
      <c r="V122" s="7"/>
      <c r="W122" s="7"/>
      <c r="X122" s="7"/>
      <c r="Y122" s="7"/>
      <c r="Z122" s="7"/>
      <c r="AA122" s="6"/>
    </row>
    <row r="123" spans="1:27" ht="56.25" x14ac:dyDescent="0.25">
      <c r="A123" s="6" t="s">
        <v>98</v>
      </c>
      <c r="B123" s="115" t="s">
        <v>381</v>
      </c>
      <c r="C123" s="6" t="s">
        <v>382</v>
      </c>
      <c r="D123" s="6" t="s">
        <v>446</v>
      </c>
      <c r="E123" s="116" t="s">
        <v>447</v>
      </c>
      <c r="F123" s="6"/>
      <c r="G123" s="6" t="s">
        <v>103</v>
      </c>
      <c r="H123" s="6" t="s">
        <v>397</v>
      </c>
      <c r="I123" s="7">
        <v>1</v>
      </c>
      <c r="J123" s="7"/>
      <c r="K123" s="7"/>
      <c r="L123" s="166"/>
      <c r="M123" s="7"/>
      <c r="N123" s="7"/>
      <c r="O123" s="176"/>
      <c r="P123" s="6"/>
      <c r="Q123" s="187"/>
      <c r="R123" s="22"/>
      <c r="S123" s="7"/>
      <c r="T123" s="7"/>
      <c r="U123" s="7"/>
      <c r="V123" s="7"/>
      <c r="W123" s="7"/>
      <c r="X123" s="7"/>
      <c r="Y123" s="7"/>
      <c r="Z123" s="7"/>
      <c r="AA123" s="6"/>
    </row>
    <row r="124" spans="1:27" ht="78.75" x14ac:dyDescent="0.25">
      <c r="A124" s="6" t="s">
        <v>98</v>
      </c>
      <c r="B124" s="115" t="s">
        <v>381</v>
      </c>
      <c r="C124" s="6" t="s">
        <v>382</v>
      </c>
      <c r="D124" s="6" t="s">
        <v>448</v>
      </c>
      <c r="E124" s="116" t="s">
        <v>449</v>
      </c>
      <c r="F124" s="6"/>
      <c r="G124" s="6" t="s">
        <v>103</v>
      </c>
      <c r="H124" s="6" t="s">
        <v>397</v>
      </c>
      <c r="I124" s="7">
        <v>1</v>
      </c>
      <c r="J124" s="7"/>
      <c r="K124" s="7"/>
      <c r="L124" s="166"/>
      <c r="M124" s="7"/>
      <c r="N124" s="7"/>
      <c r="O124" s="176"/>
      <c r="P124" s="6"/>
      <c r="Q124" s="187"/>
      <c r="R124" s="22"/>
      <c r="S124" s="7"/>
      <c r="T124" s="7"/>
      <c r="U124" s="7"/>
      <c r="V124" s="7"/>
      <c r="W124" s="7"/>
      <c r="X124" s="7"/>
      <c r="Y124" s="7"/>
      <c r="Z124" s="7"/>
      <c r="AA124" s="6"/>
    </row>
    <row r="125" spans="1:27" ht="56.25" x14ac:dyDescent="0.25">
      <c r="A125" s="6" t="s">
        <v>98</v>
      </c>
      <c r="B125" s="115" t="s">
        <v>381</v>
      </c>
      <c r="C125" s="6" t="s">
        <v>382</v>
      </c>
      <c r="D125" s="6" t="s">
        <v>450</v>
      </c>
      <c r="E125" s="116" t="s">
        <v>451</v>
      </c>
      <c r="F125" s="6"/>
      <c r="G125" s="6" t="s">
        <v>103</v>
      </c>
      <c r="H125" s="6" t="s">
        <v>397</v>
      </c>
      <c r="I125" s="7">
        <v>1</v>
      </c>
      <c r="J125" s="7"/>
      <c r="K125" s="7"/>
      <c r="L125" s="166"/>
      <c r="M125" s="7"/>
      <c r="N125" s="7"/>
      <c r="O125" s="176"/>
      <c r="P125" s="6"/>
      <c r="Q125" s="187"/>
      <c r="R125" s="22"/>
      <c r="S125" s="7"/>
      <c r="T125" s="7"/>
      <c r="U125" s="7"/>
      <c r="V125" s="7"/>
      <c r="W125" s="7"/>
      <c r="X125" s="7"/>
      <c r="Y125" s="7"/>
      <c r="Z125" s="7"/>
      <c r="AA125" s="6"/>
    </row>
    <row r="126" spans="1:27" ht="56.25" x14ac:dyDescent="0.25">
      <c r="A126" s="6" t="s">
        <v>98</v>
      </c>
      <c r="B126" s="115" t="s">
        <v>381</v>
      </c>
      <c r="C126" s="6" t="s">
        <v>382</v>
      </c>
      <c r="D126" s="6" t="s">
        <v>452</v>
      </c>
      <c r="E126" s="116" t="s">
        <v>453</v>
      </c>
      <c r="F126" s="6"/>
      <c r="G126" s="6" t="s">
        <v>103</v>
      </c>
      <c r="H126" s="6" t="s">
        <v>397</v>
      </c>
      <c r="I126" s="7">
        <v>1</v>
      </c>
      <c r="J126" s="7"/>
      <c r="K126" s="7"/>
      <c r="L126" s="166"/>
      <c r="M126" s="7"/>
      <c r="N126" s="7"/>
      <c r="O126" s="176"/>
      <c r="P126" s="6"/>
      <c r="Q126" s="187"/>
      <c r="R126" s="22"/>
      <c r="S126" s="7"/>
      <c r="T126" s="7"/>
      <c r="U126" s="7"/>
      <c r="V126" s="7"/>
      <c r="W126" s="7"/>
      <c r="X126" s="7"/>
      <c r="Y126" s="7"/>
      <c r="Z126" s="7"/>
      <c r="AA126" s="6"/>
    </row>
    <row r="127" spans="1:27" ht="56.25" x14ac:dyDescent="0.25">
      <c r="A127" s="6" t="s">
        <v>98</v>
      </c>
      <c r="B127" s="115" t="s">
        <v>381</v>
      </c>
      <c r="C127" s="6" t="s">
        <v>382</v>
      </c>
      <c r="D127" s="6" t="s">
        <v>454</v>
      </c>
      <c r="E127" s="116" t="s">
        <v>455</v>
      </c>
      <c r="F127" s="6"/>
      <c r="G127" s="6" t="s">
        <v>103</v>
      </c>
      <c r="H127" s="6" t="s">
        <v>397</v>
      </c>
      <c r="I127" s="7">
        <v>1</v>
      </c>
      <c r="J127" s="7"/>
      <c r="K127" s="7"/>
      <c r="L127" s="166"/>
      <c r="M127" s="7"/>
      <c r="N127" s="7"/>
      <c r="O127" s="176"/>
      <c r="P127" s="6"/>
      <c r="Q127" s="187"/>
      <c r="R127" s="22"/>
      <c r="S127" s="7"/>
      <c r="T127" s="7"/>
      <c r="U127" s="7"/>
      <c r="V127" s="7"/>
      <c r="W127" s="7"/>
      <c r="X127" s="7"/>
      <c r="Y127" s="7"/>
      <c r="Z127" s="7"/>
      <c r="AA127" s="6"/>
    </row>
    <row r="128" spans="1:27" ht="56.25" x14ac:dyDescent="0.25">
      <c r="A128" s="6" t="s">
        <v>98</v>
      </c>
      <c r="B128" s="115" t="s">
        <v>381</v>
      </c>
      <c r="C128" s="6" t="s">
        <v>382</v>
      </c>
      <c r="D128" s="6" t="s">
        <v>456</v>
      </c>
      <c r="E128" s="116" t="s">
        <v>457</v>
      </c>
      <c r="F128" s="6"/>
      <c r="G128" s="6" t="s">
        <v>103</v>
      </c>
      <c r="H128" s="6" t="s">
        <v>397</v>
      </c>
      <c r="I128" s="7">
        <v>1</v>
      </c>
      <c r="J128" s="7"/>
      <c r="K128" s="7"/>
      <c r="L128" s="166"/>
      <c r="M128" s="7"/>
      <c r="N128" s="7"/>
      <c r="O128" s="176"/>
      <c r="P128" s="6"/>
      <c r="Q128" s="187"/>
      <c r="R128" s="22"/>
      <c r="S128" s="7"/>
      <c r="T128" s="7"/>
      <c r="U128" s="7"/>
      <c r="V128" s="7"/>
      <c r="W128" s="7"/>
      <c r="X128" s="7"/>
      <c r="Y128" s="7"/>
      <c r="Z128" s="7"/>
      <c r="AA128" s="6"/>
    </row>
    <row r="129" spans="1:27" ht="345.75" customHeight="1" x14ac:dyDescent="0.25">
      <c r="A129" s="6" t="s">
        <v>98</v>
      </c>
      <c r="B129" s="115" t="s">
        <v>381</v>
      </c>
      <c r="C129" s="6" t="s">
        <v>458</v>
      </c>
      <c r="D129" s="6" t="s">
        <v>459</v>
      </c>
      <c r="E129" s="6" t="s">
        <v>460</v>
      </c>
      <c r="F129" s="6"/>
      <c r="G129" s="6" t="s">
        <v>107</v>
      </c>
      <c r="H129" s="6" t="s">
        <v>461</v>
      </c>
      <c r="I129" s="6">
        <v>6</v>
      </c>
      <c r="J129" s="6"/>
      <c r="K129" s="6"/>
      <c r="L129" s="166"/>
      <c r="M129" s="6"/>
      <c r="N129" s="6"/>
      <c r="O129" s="176"/>
      <c r="P129" s="6"/>
      <c r="Q129" s="91"/>
      <c r="R129" s="23"/>
      <c r="S129" s="6"/>
      <c r="T129" s="6"/>
      <c r="U129" s="6"/>
      <c r="V129" s="6"/>
      <c r="W129" s="6"/>
      <c r="X129" s="6"/>
      <c r="Y129" s="6"/>
      <c r="Z129" s="6"/>
      <c r="AA129" s="6"/>
    </row>
    <row r="130" spans="1:27" ht="63" x14ac:dyDescent="0.25">
      <c r="A130" s="6" t="s">
        <v>98</v>
      </c>
      <c r="B130" s="115" t="s">
        <v>381</v>
      </c>
      <c r="C130" s="6" t="s">
        <v>458</v>
      </c>
      <c r="D130" s="6" t="s">
        <v>462</v>
      </c>
      <c r="E130" s="6" t="s">
        <v>463</v>
      </c>
      <c r="F130" s="6"/>
      <c r="G130" s="6" t="s">
        <v>107</v>
      </c>
      <c r="H130" s="6" t="s">
        <v>464</v>
      </c>
      <c r="I130" s="6" t="s">
        <v>465</v>
      </c>
      <c r="J130" s="6"/>
      <c r="K130" s="6"/>
      <c r="L130" s="166"/>
      <c r="M130" s="6"/>
      <c r="N130" s="6"/>
      <c r="O130" s="176"/>
      <c r="P130" s="6"/>
      <c r="Q130" s="91"/>
      <c r="R130" s="23"/>
      <c r="S130" s="6"/>
      <c r="T130" s="6"/>
      <c r="U130" s="6"/>
      <c r="V130" s="6"/>
      <c r="W130" s="6"/>
      <c r="X130" s="6"/>
      <c r="Y130" s="6"/>
      <c r="Z130" s="6"/>
      <c r="AA130" s="6"/>
    </row>
    <row r="131" spans="1:27" ht="63" x14ac:dyDescent="0.25">
      <c r="A131" s="6" t="s">
        <v>98</v>
      </c>
      <c r="B131" s="115" t="s">
        <v>381</v>
      </c>
      <c r="C131" s="6" t="s">
        <v>458</v>
      </c>
      <c r="D131" s="6" t="s">
        <v>466</v>
      </c>
      <c r="E131" s="6" t="s">
        <v>467</v>
      </c>
      <c r="F131" s="16"/>
      <c r="G131" s="16" t="s">
        <v>103</v>
      </c>
      <c r="H131" s="16"/>
      <c r="I131" s="18"/>
      <c r="J131" s="16"/>
      <c r="K131" s="16"/>
      <c r="L131" s="165"/>
      <c r="M131" s="16"/>
      <c r="N131" s="16"/>
      <c r="O131" s="175"/>
      <c r="P131" s="16"/>
      <c r="Q131" s="91"/>
      <c r="R131" s="24"/>
      <c r="S131" s="16"/>
      <c r="T131" s="16"/>
      <c r="U131" s="16"/>
      <c r="V131" s="16"/>
      <c r="W131" s="16"/>
      <c r="X131" s="16"/>
      <c r="Y131" s="16"/>
      <c r="Z131" s="16"/>
      <c r="AA131" s="16"/>
    </row>
    <row r="132" spans="1:27" ht="63" x14ac:dyDescent="0.25">
      <c r="A132" s="6" t="s">
        <v>98</v>
      </c>
      <c r="B132" s="115" t="s">
        <v>381</v>
      </c>
      <c r="C132" s="6" t="s">
        <v>458</v>
      </c>
      <c r="D132" s="6" t="s">
        <v>468</v>
      </c>
      <c r="E132" s="116" t="s">
        <v>469</v>
      </c>
      <c r="F132" s="6"/>
      <c r="G132" s="6" t="s">
        <v>103</v>
      </c>
      <c r="H132" s="6" t="s">
        <v>470</v>
      </c>
      <c r="I132" s="6" t="s">
        <v>255</v>
      </c>
      <c r="J132" s="6"/>
      <c r="K132" s="6"/>
      <c r="L132" s="166"/>
      <c r="M132" s="6"/>
      <c r="N132" s="6"/>
      <c r="O132" s="176"/>
      <c r="P132" s="6"/>
      <c r="Q132" s="91"/>
      <c r="R132" s="23"/>
      <c r="S132" s="6"/>
      <c r="T132" s="6"/>
      <c r="U132" s="6"/>
      <c r="V132" s="6"/>
      <c r="W132" s="6"/>
      <c r="X132" s="6"/>
      <c r="Y132" s="6"/>
      <c r="Z132" s="6"/>
      <c r="AA132" s="6"/>
    </row>
    <row r="133" spans="1:27" ht="56.25" x14ac:dyDescent="0.25">
      <c r="A133" s="6" t="s">
        <v>98</v>
      </c>
      <c r="B133" s="115" t="s">
        <v>381</v>
      </c>
      <c r="C133" s="6" t="s">
        <v>458</v>
      </c>
      <c r="D133" s="6" t="s">
        <v>471</v>
      </c>
      <c r="E133" s="116" t="s">
        <v>472</v>
      </c>
      <c r="F133" s="6"/>
      <c r="G133" s="6" t="s">
        <v>103</v>
      </c>
      <c r="H133" s="6" t="s">
        <v>473</v>
      </c>
      <c r="I133" s="6" t="s">
        <v>255</v>
      </c>
      <c r="J133" s="6"/>
      <c r="K133" s="6"/>
      <c r="L133" s="166"/>
      <c r="M133" s="6"/>
      <c r="N133" s="6"/>
      <c r="O133" s="176"/>
      <c r="P133" s="6"/>
      <c r="Q133" s="91"/>
      <c r="R133" s="23"/>
      <c r="S133" s="6"/>
      <c r="T133" s="6"/>
      <c r="U133" s="6"/>
      <c r="V133" s="6"/>
      <c r="W133" s="6"/>
      <c r="X133" s="6"/>
      <c r="Y133" s="6"/>
      <c r="Z133" s="6"/>
      <c r="AA133" s="6"/>
    </row>
    <row r="134" spans="1:27" ht="78.75" hidden="1" x14ac:dyDescent="0.25">
      <c r="A134" s="6" t="s">
        <v>98</v>
      </c>
      <c r="B134" s="115" t="s">
        <v>381</v>
      </c>
      <c r="C134" s="6" t="s">
        <v>474</v>
      </c>
      <c r="D134" s="6" t="s">
        <v>475</v>
      </c>
      <c r="E134" s="6" t="s">
        <v>476</v>
      </c>
      <c r="F134" s="6"/>
      <c r="G134" s="6" t="s">
        <v>116</v>
      </c>
      <c r="H134" s="6" t="s">
        <v>477</v>
      </c>
      <c r="I134" s="6">
        <v>2030</v>
      </c>
      <c r="J134" s="6"/>
      <c r="K134" s="6"/>
      <c r="L134" s="166"/>
      <c r="M134" s="6"/>
      <c r="N134" s="6"/>
      <c r="O134" s="176"/>
      <c r="P134" s="6"/>
      <c r="Q134" s="91"/>
      <c r="R134" s="23"/>
      <c r="S134" s="6"/>
      <c r="T134" s="6"/>
      <c r="U134" s="6"/>
      <c r="V134" s="6"/>
      <c r="W134" s="6"/>
      <c r="X134" s="6"/>
      <c r="Y134" s="6"/>
      <c r="Z134" s="6"/>
      <c r="AA134" s="6"/>
    </row>
    <row r="135" spans="1:27" ht="78.75" x14ac:dyDescent="0.25">
      <c r="A135" s="6" t="s">
        <v>98</v>
      </c>
      <c r="B135" s="115" t="s">
        <v>381</v>
      </c>
      <c r="C135" s="6" t="s">
        <v>474</v>
      </c>
      <c r="D135" s="6" t="s">
        <v>478</v>
      </c>
      <c r="E135" s="6" t="s">
        <v>479</v>
      </c>
      <c r="F135" s="16"/>
      <c r="G135" s="16" t="s">
        <v>103</v>
      </c>
      <c r="H135" s="16" t="s">
        <v>480</v>
      </c>
      <c r="I135" s="18" t="s">
        <v>255</v>
      </c>
      <c r="J135" s="16"/>
      <c r="K135" s="16"/>
      <c r="L135" s="165"/>
      <c r="M135" s="16"/>
      <c r="N135" s="16"/>
      <c r="O135" s="175"/>
      <c r="P135" s="16"/>
      <c r="Q135" s="91"/>
      <c r="R135" s="24"/>
      <c r="S135" s="16"/>
      <c r="T135" s="16"/>
      <c r="U135" s="16"/>
      <c r="V135" s="16"/>
      <c r="W135" s="16"/>
      <c r="X135" s="16"/>
      <c r="Y135" s="16"/>
      <c r="Z135" s="16"/>
      <c r="AA135" s="16"/>
    </row>
    <row r="136" spans="1:27" ht="78.75" x14ac:dyDescent="0.25">
      <c r="A136" s="6" t="s">
        <v>98</v>
      </c>
      <c r="B136" s="115" t="s">
        <v>381</v>
      </c>
      <c r="C136" s="6" t="s">
        <v>474</v>
      </c>
      <c r="D136" s="6" t="s">
        <v>481</v>
      </c>
      <c r="E136" s="116" t="s">
        <v>482</v>
      </c>
      <c r="F136" s="6"/>
      <c r="G136" s="6" t="s">
        <v>103</v>
      </c>
      <c r="H136" s="6" t="s">
        <v>480</v>
      </c>
      <c r="I136" s="6" t="s">
        <v>255</v>
      </c>
      <c r="J136" s="6"/>
      <c r="K136" s="6"/>
      <c r="L136" s="166"/>
      <c r="M136" s="6"/>
      <c r="N136" s="6"/>
      <c r="O136" s="176"/>
      <c r="P136" s="6"/>
      <c r="Q136" s="91"/>
      <c r="R136" s="23"/>
      <c r="S136" s="6"/>
      <c r="T136" s="6"/>
      <c r="U136" s="6"/>
      <c r="V136" s="6"/>
      <c r="W136" s="6"/>
      <c r="X136" s="6"/>
      <c r="Y136" s="6"/>
      <c r="Z136" s="6"/>
      <c r="AA136" s="6"/>
    </row>
    <row r="137" spans="1:27" ht="78.75" x14ac:dyDescent="0.25">
      <c r="A137" s="6" t="s">
        <v>98</v>
      </c>
      <c r="B137" s="115" t="s">
        <v>381</v>
      </c>
      <c r="C137" s="6" t="s">
        <v>474</v>
      </c>
      <c r="D137" s="6" t="s">
        <v>483</v>
      </c>
      <c r="E137" s="116" t="s">
        <v>484</v>
      </c>
      <c r="F137" s="6"/>
      <c r="G137" s="6" t="s">
        <v>103</v>
      </c>
      <c r="H137" s="6" t="s">
        <v>480</v>
      </c>
      <c r="I137" s="6" t="s">
        <v>255</v>
      </c>
      <c r="J137" s="6"/>
      <c r="K137" s="6"/>
      <c r="L137" s="166"/>
      <c r="M137" s="6"/>
      <c r="N137" s="6"/>
      <c r="O137" s="176"/>
      <c r="P137" s="6"/>
      <c r="Q137" s="91"/>
      <c r="R137" s="23"/>
      <c r="S137" s="6"/>
      <c r="T137" s="6"/>
      <c r="U137" s="6"/>
      <c r="V137" s="6"/>
      <c r="W137" s="6"/>
      <c r="X137" s="6"/>
      <c r="Y137" s="6"/>
      <c r="Z137" s="6"/>
      <c r="AA137" s="6"/>
    </row>
    <row r="138" spans="1:27" ht="78.75" x14ac:dyDescent="0.25">
      <c r="A138" s="6" t="s">
        <v>98</v>
      </c>
      <c r="B138" s="115" t="s">
        <v>381</v>
      </c>
      <c r="C138" s="6" t="s">
        <v>474</v>
      </c>
      <c r="D138" s="6" t="s">
        <v>485</v>
      </c>
      <c r="E138" s="116" t="s">
        <v>486</v>
      </c>
      <c r="F138" s="6"/>
      <c r="G138" s="6" t="s">
        <v>103</v>
      </c>
      <c r="H138" s="6" t="s">
        <v>480</v>
      </c>
      <c r="I138" s="6" t="s">
        <v>255</v>
      </c>
      <c r="J138" s="6"/>
      <c r="K138" s="6"/>
      <c r="L138" s="166"/>
      <c r="M138" s="6"/>
      <c r="N138" s="6"/>
      <c r="O138" s="176"/>
      <c r="P138" s="6"/>
      <c r="Q138" s="91"/>
      <c r="R138" s="23"/>
      <c r="S138" s="6"/>
      <c r="T138" s="6"/>
      <c r="U138" s="6"/>
      <c r="V138" s="6"/>
      <c r="W138" s="6"/>
      <c r="X138" s="6"/>
      <c r="Y138" s="6"/>
      <c r="Z138" s="6"/>
      <c r="AA138" s="6"/>
    </row>
    <row r="139" spans="1:27" ht="78.75" x14ac:dyDescent="0.25">
      <c r="A139" s="6" t="s">
        <v>98</v>
      </c>
      <c r="B139" s="115" t="s">
        <v>381</v>
      </c>
      <c r="C139" s="6" t="s">
        <v>474</v>
      </c>
      <c r="D139" s="6" t="s">
        <v>487</v>
      </c>
      <c r="E139" s="116" t="s">
        <v>488</v>
      </c>
      <c r="F139" s="6"/>
      <c r="G139" s="6" t="s">
        <v>103</v>
      </c>
      <c r="H139" s="6" t="s">
        <v>480</v>
      </c>
      <c r="I139" s="6" t="s">
        <v>255</v>
      </c>
      <c r="J139" s="6"/>
      <c r="K139" s="6"/>
      <c r="L139" s="166"/>
      <c r="M139" s="6"/>
      <c r="N139" s="6"/>
      <c r="O139" s="176"/>
      <c r="P139" s="6"/>
      <c r="Q139" s="91"/>
      <c r="R139" s="23"/>
      <c r="S139" s="6"/>
      <c r="T139" s="6"/>
      <c r="U139" s="6"/>
      <c r="V139" s="6"/>
      <c r="W139" s="6"/>
      <c r="X139" s="6"/>
      <c r="Y139" s="6"/>
      <c r="Z139" s="6"/>
      <c r="AA139" s="6"/>
    </row>
    <row r="140" spans="1:27" ht="78.75" x14ac:dyDescent="0.25">
      <c r="A140" s="6" t="s">
        <v>98</v>
      </c>
      <c r="B140" s="115" t="s">
        <v>381</v>
      </c>
      <c r="C140" s="6" t="s">
        <v>474</v>
      </c>
      <c r="D140" s="6" t="s">
        <v>489</v>
      </c>
      <c r="E140" s="116" t="s">
        <v>490</v>
      </c>
      <c r="F140" s="6"/>
      <c r="G140" s="6" t="s">
        <v>103</v>
      </c>
      <c r="H140" s="6" t="s">
        <v>480</v>
      </c>
      <c r="I140" s="6" t="s">
        <v>255</v>
      </c>
      <c r="J140" s="6"/>
      <c r="K140" s="6"/>
      <c r="L140" s="166"/>
      <c r="M140" s="6"/>
      <c r="N140" s="6"/>
      <c r="O140" s="176"/>
      <c r="P140" s="6"/>
      <c r="Q140" s="91"/>
      <c r="R140" s="23"/>
      <c r="S140" s="6"/>
      <c r="T140" s="6"/>
      <c r="U140" s="6"/>
      <c r="V140" s="6"/>
      <c r="W140" s="6"/>
      <c r="X140" s="6"/>
      <c r="Y140" s="6"/>
      <c r="Z140" s="6"/>
      <c r="AA140" s="6"/>
    </row>
    <row r="141" spans="1:27" ht="78.75" x14ac:dyDescent="0.25">
      <c r="A141" s="6" t="s">
        <v>98</v>
      </c>
      <c r="B141" s="115" t="s">
        <v>381</v>
      </c>
      <c r="C141" s="6" t="s">
        <v>474</v>
      </c>
      <c r="D141" s="6" t="s">
        <v>491</v>
      </c>
      <c r="E141" s="116" t="s">
        <v>492</v>
      </c>
      <c r="F141" s="6"/>
      <c r="G141" s="6" t="s">
        <v>103</v>
      </c>
      <c r="H141" s="6" t="s">
        <v>480</v>
      </c>
      <c r="I141" s="6" t="s">
        <v>255</v>
      </c>
      <c r="J141" s="6"/>
      <c r="K141" s="6"/>
      <c r="L141" s="166"/>
      <c r="M141" s="6"/>
      <c r="N141" s="6"/>
      <c r="O141" s="176"/>
      <c r="P141" s="6"/>
      <c r="Q141" s="91"/>
      <c r="R141" s="23"/>
      <c r="S141" s="6"/>
      <c r="T141" s="6"/>
      <c r="U141" s="6"/>
      <c r="V141" s="6"/>
      <c r="W141" s="6"/>
      <c r="X141" s="6"/>
      <c r="Y141" s="6"/>
      <c r="Z141" s="6"/>
      <c r="AA141" s="6"/>
    </row>
    <row r="142" spans="1:27" ht="78.75" x14ac:dyDescent="0.25">
      <c r="A142" s="6" t="s">
        <v>98</v>
      </c>
      <c r="B142" s="115" t="s">
        <v>381</v>
      </c>
      <c r="C142" s="6" t="s">
        <v>474</v>
      </c>
      <c r="D142" s="6" t="s">
        <v>493</v>
      </c>
      <c r="E142" s="6" t="s">
        <v>494</v>
      </c>
      <c r="F142" s="16"/>
      <c r="G142" s="16" t="s">
        <v>103</v>
      </c>
      <c r="H142" s="16" t="s">
        <v>495</v>
      </c>
      <c r="I142" s="18" t="s">
        <v>255</v>
      </c>
      <c r="J142" s="16"/>
      <c r="K142" s="16"/>
      <c r="L142" s="165"/>
      <c r="M142" s="16"/>
      <c r="N142" s="16"/>
      <c r="O142" s="175"/>
      <c r="P142" s="16"/>
      <c r="Q142" s="91"/>
      <c r="R142" s="24"/>
      <c r="S142" s="16"/>
      <c r="T142" s="16"/>
      <c r="U142" s="16"/>
      <c r="V142" s="16"/>
      <c r="W142" s="16"/>
      <c r="X142" s="16"/>
      <c r="Y142" s="16"/>
      <c r="Z142" s="16"/>
      <c r="AA142" s="16"/>
    </row>
    <row r="143" spans="1:27" ht="78.75" x14ac:dyDescent="0.25">
      <c r="A143" s="6" t="s">
        <v>98</v>
      </c>
      <c r="B143" s="115" t="s">
        <v>381</v>
      </c>
      <c r="C143" s="6" t="s">
        <v>474</v>
      </c>
      <c r="D143" s="6" t="s">
        <v>496</v>
      </c>
      <c r="E143" s="116" t="s">
        <v>497</v>
      </c>
      <c r="F143" s="6"/>
      <c r="G143" s="6" t="s">
        <v>103</v>
      </c>
      <c r="H143" s="6" t="s">
        <v>495</v>
      </c>
      <c r="I143" s="6" t="s">
        <v>255</v>
      </c>
      <c r="J143" s="6"/>
      <c r="K143" s="6"/>
      <c r="L143" s="166"/>
      <c r="M143" s="6"/>
      <c r="N143" s="6"/>
      <c r="O143" s="176"/>
      <c r="P143" s="6"/>
      <c r="Q143" s="91"/>
      <c r="R143" s="23"/>
      <c r="S143" s="6"/>
      <c r="T143" s="6"/>
      <c r="U143" s="6"/>
      <c r="V143" s="6"/>
      <c r="W143" s="6"/>
      <c r="X143" s="6"/>
      <c r="Y143" s="6"/>
      <c r="Z143" s="6"/>
      <c r="AA143" s="6"/>
    </row>
    <row r="144" spans="1:27" ht="78.75" x14ac:dyDescent="0.25">
      <c r="A144" s="6" t="s">
        <v>98</v>
      </c>
      <c r="B144" s="115" t="s">
        <v>381</v>
      </c>
      <c r="C144" s="6" t="s">
        <v>474</v>
      </c>
      <c r="D144" s="6" t="s">
        <v>498</v>
      </c>
      <c r="E144" s="116" t="s">
        <v>499</v>
      </c>
      <c r="F144" s="6"/>
      <c r="G144" s="6" t="s">
        <v>103</v>
      </c>
      <c r="H144" s="6" t="s">
        <v>495</v>
      </c>
      <c r="I144" s="6" t="s">
        <v>255</v>
      </c>
      <c r="J144" s="6"/>
      <c r="K144" s="6"/>
      <c r="L144" s="166"/>
      <c r="M144" s="6"/>
      <c r="N144" s="6"/>
      <c r="O144" s="176"/>
      <c r="P144" s="6"/>
      <c r="Q144" s="91"/>
      <c r="R144" s="23"/>
      <c r="S144" s="6"/>
      <c r="T144" s="6"/>
      <c r="U144" s="6"/>
      <c r="V144" s="6"/>
      <c r="W144" s="6"/>
      <c r="X144" s="6"/>
      <c r="Y144" s="6"/>
      <c r="Z144" s="6"/>
      <c r="AA144" s="6"/>
    </row>
    <row r="145" spans="1:27" ht="78.75" x14ac:dyDescent="0.25">
      <c r="A145" s="6" t="s">
        <v>98</v>
      </c>
      <c r="B145" s="115" t="s">
        <v>381</v>
      </c>
      <c r="C145" s="6" t="s">
        <v>474</v>
      </c>
      <c r="D145" s="6" t="s">
        <v>500</v>
      </c>
      <c r="E145" s="116" t="s">
        <v>501</v>
      </c>
      <c r="F145" s="6"/>
      <c r="G145" s="6" t="s">
        <v>103</v>
      </c>
      <c r="H145" s="6" t="s">
        <v>495</v>
      </c>
      <c r="I145" s="6" t="s">
        <v>255</v>
      </c>
      <c r="J145" s="6"/>
      <c r="K145" s="6"/>
      <c r="L145" s="166"/>
      <c r="M145" s="6"/>
      <c r="N145" s="6"/>
      <c r="O145" s="176"/>
      <c r="P145" s="6"/>
      <c r="Q145" s="91"/>
      <c r="R145" s="23"/>
      <c r="S145" s="6"/>
      <c r="T145" s="6"/>
      <c r="U145" s="6"/>
      <c r="V145" s="6"/>
      <c r="W145" s="6"/>
      <c r="X145" s="6"/>
      <c r="Y145" s="6"/>
      <c r="Z145" s="6"/>
      <c r="AA145" s="6"/>
    </row>
    <row r="146" spans="1:27" ht="78.75" x14ac:dyDescent="0.25">
      <c r="A146" s="6" t="s">
        <v>98</v>
      </c>
      <c r="B146" s="115" t="s">
        <v>381</v>
      </c>
      <c r="C146" s="6" t="s">
        <v>474</v>
      </c>
      <c r="D146" s="6" t="s">
        <v>502</v>
      </c>
      <c r="E146" s="116" t="s">
        <v>503</v>
      </c>
      <c r="F146" s="6"/>
      <c r="G146" s="6" t="s">
        <v>103</v>
      </c>
      <c r="H146" s="6" t="s">
        <v>495</v>
      </c>
      <c r="I146" s="6" t="s">
        <v>255</v>
      </c>
      <c r="J146" s="6"/>
      <c r="K146" s="6"/>
      <c r="L146" s="166"/>
      <c r="M146" s="6"/>
      <c r="N146" s="6"/>
      <c r="O146" s="176"/>
      <c r="P146" s="6"/>
      <c r="Q146" s="91"/>
      <c r="R146" s="23"/>
      <c r="S146" s="6"/>
      <c r="T146" s="6"/>
      <c r="U146" s="6"/>
      <c r="V146" s="6"/>
      <c r="W146" s="6"/>
      <c r="X146" s="6"/>
      <c r="Y146" s="6"/>
      <c r="Z146" s="6"/>
      <c r="AA146" s="6"/>
    </row>
    <row r="147" spans="1:27" ht="78.75" x14ac:dyDescent="0.25">
      <c r="A147" s="6" t="s">
        <v>98</v>
      </c>
      <c r="B147" s="115" t="s">
        <v>381</v>
      </c>
      <c r="C147" s="6" t="s">
        <v>474</v>
      </c>
      <c r="D147" s="6" t="s">
        <v>504</v>
      </c>
      <c r="E147" s="116" t="s">
        <v>505</v>
      </c>
      <c r="F147" s="6"/>
      <c r="G147" s="6" t="s">
        <v>103</v>
      </c>
      <c r="H147" s="6" t="s">
        <v>495</v>
      </c>
      <c r="I147" s="6" t="s">
        <v>255</v>
      </c>
      <c r="J147" s="6"/>
      <c r="K147" s="6"/>
      <c r="L147" s="166"/>
      <c r="M147" s="6"/>
      <c r="N147" s="6"/>
      <c r="O147" s="176"/>
      <c r="P147" s="6"/>
      <c r="Q147" s="91"/>
      <c r="R147" s="23"/>
      <c r="S147" s="6"/>
      <c r="T147" s="6"/>
      <c r="U147" s="6"/>
      <c r="V147" s="6"/>
      <c r="W147" s="6"/>
      <c r="X147" s="6"/>
      <c r="Y147" s="6"/>
      <c r="Z147" s="6"/>
      <c r="AA147" s="6"/>
    </row>
    <row r="148" spans="1:27" ht="78.75" x14ac:dyDescent="0.25">
      <c r="A148" s="6" t="s">
        <v>98</v>
      </c>
      <c r="B148" s="115" t="s">
        <v>381</v>
      </c>
      <c r="C148" s="6" t="s">
        <v>474</v>
      </c>
      <c r="D148" s="6" t="s">
        <v>506</v>
      </c>
      <c r="E148" s="116" t="s">
        <v>507</v>
      </c>
      <c r="F148" s="6"/>
      <c r="G148" s="6" t="s">
        <v>103</v>
      </c>
      <c r="H148" s="6" t="s">
        <v>495</v>
      </c>
      <c r="I148" s="6" t="s">
        <v>255</v>
      </c>
      <c r="J148" s="6"/>
      <c r="K148" s="6"/>
      <c r="L148" s="166"/>
      <c r="M148" s="6"/>
      <c r="N148" s="6"/>
      <c r="O148" s="176"/>
      <c r="P148" s="6"/>
      <c r="Q148" s="91"/>
      <c r="R148" s="23"/>
      <c r="S148" s="6"/>
      <c r="T148" s="6"/>
      <c r="U148" s="6"/>
      <c r="V148" s="6"/>
      <c r="W148" s="6"/>
      <c r="X148" s="6"/>
      <c r="Y148" s="6"/>
      <c r="Z148" s="6"/>
      <c r="AA148" s="6"/>
    </row>
    <row r="149" spans="1:27" ht="78.75" x14ac:dyDescent="0.25">
      <c r="A149" s="6" t="s">
        <v>98</v>
      </c>
      <c r="B149" s="115" t="s">
        <v>381</v>
      </c>
      <c r="C149" s="6" t="s">
        <v>474</v>
      </c>
      <c r="D149" s="6" t="s">
        <v>508</v>
      </c>
      <c r="E149" s="116" t="s">
        <v>509</v>
      </c>
      <c r="F149" s="6"/>
      <c r="G149" s="6" t="s">
        <v>103</v>
      </c>
      <c r="H149" s="6" t="s">
        <v>495</v>
      </c>
      <c r="I149" s="6" t="s">
        <v>255</v>
      </c>
      <c r="J149" s="6"/>
      <c r="K149" s="6"/>
      <c r="L149" s="166"/>
      <c r="M149" s="6"/>
      <c r="N149" s="6"/>
      <c r="O149" s="176"/>
      <c r="P149" s="6"/>
      <c r="Q149" s="91"/>
      <c r="R149" s="23"/>
      <c r="S149" s="6"/>
      <c r="T149" s="6"/>
      <c r="U149" s="6"/>
      <c r="V149" s="6"/>
      <c r="W149" s="6"/>
      <c r="X149" s="6"/>
      <c r="Y149" s="6"/>
      <c r="Z149" s="6"/>
      <c r="AA149" s="6"/>
    </row>
    <row r="150" spans="1:27" ht="78.75" x14ac:dyDescent="0.25">
      <c r="A150" s="6" t="s">
        <v>98</v>
      </c>
      <c r="B150" s="115" t="s">
        <v>381</v>
      </c>
      <c r="C150" s="6" t="s">
        <v>474</v>
      </c>
      <c r="D150" s="6" t="s">
        <v>510</v>
      </c>
      <c r="E150" s="116" t="s">
        <v>511</v>
      </c>
      <c r="F150" s="6"/>
      <c r="G150" s="6" t="s">
        <v>103</v>
      </c>
      <c r="H150" s="6" t="s">
        <v>495</v>
      </c>
      <c r="I150" s="6" t="s">
        <v>255</v>
      </c>
      <c r="J150" s="6"/>
      <c r="K150" s="6"/>
      <c r="L150" s="166"/>
      <c r="M150" s="6"/>
      <c r="N150" s="6"/>
      <c r="O150" s="176"/>
      <c r="P150" s="6"/>
      <c r="Q150" s="91"/>
      <c r="R150" s="23"/>
      <c r="S150" s="6"/>
      <c r="T150" s="6"/>
      <c r="U150" s="6"/>
      <c r="V150" s="6"/>
      <c r="W150" s="6"/>
      <c r="X150" s="6"/>
      <c r="Y150" s="6"/>
      <c r="Z150" s="6"/>
      <c r="AA150" s="6"/>
    </row>
    <row r="151" spans="1:27" ht="78.75" x14ac:dyDescent="0.25">
      <c r="A151" s="6" t="s">
        <v>98</v>
      </c>
      <c r="B151" s="115" t="s">
        <v>381</v>
      </c>
      <c r="C151" s="6" t="s">
        <v>474</v>
      </c>
      <c r="D151" s="6" t="s">
        <v>512</v>
      </c>
      <c r="E151" s="6" t="s">
        <v>513</v>
      </c>
      <c r="F151" s="6"/>
      <c r="G151" s="6" t="s">
        <v>103</v>
      </c>
      <c r="H151" s="6" t="s">
        <v>514</v>
      </c>
      <c r="I151" s="6" t="s">
        <v>255</v>
      </c>
      <c r="J151" s="6"/>
      <c r="K151" s="6"/>
      <c r="L151" s="166"/>
      <c r="M151" s="6"/>
      <c r="N151" s="6"/>
      <c r="O151" s="176"/>
      <c r="P151" s="6"/>
      <c r="Q151" s="91"/>
      <c r="R151" s="23"/>
      <c r="S151" s="6"/>
      <c r="T151" s="6"/>
      <c r="U151" s="6"/>
      <c r="V151" s="6"/>
      <c r="W151" s="6"/>
      <c r="X151" s="6"/>
      <c r="Y151" s="6"/>
      <c r="Z151" s="6"/>
      <c r="AA151" s="6"/>
    </row>
    <row r="152" spans="1:27" ht="78.75" hidden="1" x14ac:dyDescent="0.25">
      <c r="A152" s="6" t="s">
        <v>98</v>
      </c>
      <c r="B152" s="115" t="s">
        <v>381</v>
      </c>
      <c r="C152" s="6" t="s">
        <v>474</v>
      </c>
      <c r="D152" s="6" t="s">
        <v>515</v>
      </c>
      <c r="E152" s="6" t="s">
        <v>516</v>
      </c>
      <c r="F152" s="6"/>
      <c r="G152" s="6" t="s">
        <v>116</v>
      </c>
      <c r="H152" s="6" t="s">
        <v>517</v>
      </c>
      <c r="I152" s="6">
        <v>1</v>
      </c>
      <c r="J152" s="6"/>
      <c r="K152" s="6"/>
      <c r="L152" s="166"/>
      <c r="M152" s="6"/>
      <c r="N152" s="6"/>
      <c r="O152" s="176"/>
      <c r="P152" s="6"/>
      <c r="Q152" s="91"/>
      <c r="R152" s="23"/>
      <c r="S152" s="6"/>
      <c r="T152" s="6"/>
      <c r="U152" s="6"/>
      <c r="V152" s="6"/>
      <c r="W152" s="6"/>
      <c r="X152" s="6"/>
      <c r="Y152" s="6"/>
      <c r="Z152" s="6"/>
      <c r="AA152" s="6"/>
    </row>
    <row r="153" spans="1:27" ht="78.75" x14ac:dyDescent="0.25">
      <c r="A153" s="6" t="s">
        <v>98</v>
      </c>
      <c r="B153" s="115" t="s">
        <v>381</v>
      </c>
      <c r="C153" s="6" t="s">
        <v>518</v>
      </c>
      <c r="D153" s="6" t="s">
        <v>519</v>
      </c>
      <c r="E153" s="6" t="s">
        <v>520</v>
      </c>
      <c r="F153" s="6"/>
      <c r="G153" s="6" t="s">
        <v>107</v>
      </c>
      <c r="H153" s="6" t="s">
        <v>521</v>
      </c>
      <c r="I153" s="6" t="s">
        <v>255</v>
      </c>
      <c r="J153" s="6"/>
      <c r="K153" s="6"/>
      <c r="L153" s="166"/>
      <c r="M153" s="6"/>
      <c r="N153" s="6"/>
      <c r="O153" s="176"/>
      <c r="P153" s="6"/>
      <c r="Q153" s="91"/>
      <c r="R153" s="23"/>
      <c r="S153" s="6"/>
      <c r="T153" s="6"/>
      <c r="U153" s="6"/>
      <c r="V153" s="6"/>
      <c r="W153" s="6"/>
      <c r="X153" s="6"/>
      <c r="Y153" s="6"/>
      <c r="Z153" s="6"/>
      <c r="AA153" s="6"/>
    </row>
    <row r="154" spans="1:27" ht="94.5" x14ac:dyDescent="0.25">
      <c r="A154" s="6" t="s">
        <v>98</v>
      </c>
      <c r="B154" s="115" t="s">
        <v>381</v>
      </c>
      <c r="C154" s="6" t="s">
        <v>518</v>
      </c>
      <c r="D154" s="6" t="s">
        <v>522</v>
      </c>
      <c r="E154" s="6" t="s">
        <v>523</v>
      </c>
      <c r="F154" s="6"/>
      <c r="G154" s="6" t="s">
        <v>107</v>
      </c>
      <c r="H154" s="6" t="s">
        <v>524</v>
      </c>
      <c r="I154" s="6" t="s">
        <v>255</v>
      </c>
      <c r="J154" s="6"/>
      <c r="K154" s="6"/>
      <c r="L154" s="166"/>
      <c r="M154" s="6"/>
      <c r="N154" s="6"/>
      <c r="O154" s="176"/>
      <c r="P154" s="6"/>
      <c r="Q154" s="91"/>
      <c r="R154" s="23"/>
      <c r="S154" s="6"/>
      <c r="T154" s="6"/>
      <c r="U154" s="6"/>
      <c r="V154" s="6"/>
      <c r="W154" s="6"/>
      <c r="X154" s="6"/>
      <c r="Y154" s="6"/>
      <c r="Z154" s="6"/>
      <c r="AA154" s="6"/>
    </row>
    <row r="155" spans="1:27" x14ac:dyDescent="0.25">
      <c r="A155" s="122" t="s">
        <v>525</v>
      </c>
      <c r="B155" s="123"/>
      <c r="C155" s="94"/>
      <c r="D155" s="94"/>
      <c r="E155" s="94"/>
      <c r="F155" s="94"/>
      <c r="G155" s="94"/>
      <c r="H155" s="94"/>
      <c r="I155" s="94"/>
      <c r="J155" s="94"/>
      <c r="K155" s="94"/>
      <c r="L155" s="94"/>
      <c r="M155" s="94"/>
      <c r="N155" s="94"/>
      <c r="O155" s="94"/>
      <c r="P155" s="158"/>
      <c r="Q155" s="95"/>
      <c r="R155" s="96"/>
      <c r="S155" s="94"/>
      <c r="T155" s="94"/>
      <c r="U155" s="94"/>
      <c r="V155" s="94"/>
      <c r="W155" s="94"/>
      <c r="X155" s="94"/>
      <c r="Y155" s="94"/>
      <c r="Z155" s="94"/>
      <c r="AA155" s="94"/>
    </row>
    <row r="156" spans="1:27" ht="94.5" x14ac:dyDescent="0.25">
      <c r="A156" s="6" t="s">
        <v>61</v>
      </c>
      <c r="B156" s="115" t="s">
        <v>99</v>
      </c>
      <c r="C156" s="6" t="s">
        <v>526</v>
      </c>
      <c r="D156" s="6" t="s">
        <v>527</v>
      </c>
      <c r="E156" s="6" t="s">
        <v>528</v>
      </c>
      <c r="F156" s="6"/>
      <c r="G156" s="6" t="s">
        <v>107</v>
      </c>
      <c r="H156" s="6" t="s">
        <v>529</v>
      </c>
      <c r="I156" s="6" t="s">
        <v>530</v>
      </c>
      <c r="J156" s="6"/>
      <c r="K156" s="6"/>
      <c r="L156" s="166"/>
      <c r="M156" s="6"/>
      <c r="N156" s="6"/>
      <c r="O156" s="176"/>
      <c r="P156" s="6"/>
      <c r="Q156" s="91"/>
      <c r="R156" s="23"/>
      <c r="S156" s="6"/>
      <c r="T156" s="6"/>
      <c r="U156" s="6"/>
      <c r="V156" s="6"/>
      <c r="W156" s="6"/>
      <c r="X156" s="6"/>
      <c r="Y156" s="6"/>
      <c r="Z156" s="6"/>
      <c r="AA156" s="6"/>
    </row>
    <row r="157" spans="1:27" ht="82.5" customHeight="1" x14ac:dyDescent="0.25">
      <c r="A157" s="6" t="s">
        <v>61</v>
      </c>
      <c r="B157" s="115" t="s">
        <v>99</v>
      </c>
      <c r="C157" s="6" t="s">
        <v>531</v>
      </c>
      <c r="D157" s="6" t="s">
        <v>532</v>
      </c>
      <c r="E157" s="6" t="s">
        <v>533</v>
      </c>
      <c r="F157" s="16"/>
      <c r="G157" s="16" t="s">
        <v>107</v>
      </c>
      <c r="H157" s="16" t="s">
        <v>534</v>
      </c>
      <c r="I157" s="18" t="s">
        <v>535</v>
      </c>
      <c r="J157" s="16"/>
      <c r="K157" s="16"/>
      <c r="L157" s="165"/>
      <c r="M157" s="16"/>
      <c r="N157" s="16"/>
      <c r="O157" s="175"/>
      <c r="P157" s="16"/>
      <c r="Q157" s="91"/>
      <c r="R157" s="24"/>
      <c r="S157" s="16"/>
      <c r="T157" s="16"/>
      <c r="U157" s="16"/>
      <c r="V157" s="16"/>
      <c r="W157" s="16"/>
      <c r="X157" s="16"/>
      <c r="Y157" s="16"/>
      <c r="Z157" s="16"/>
      <c r="AA157" s="16"/>
    </row>
    <row r="158" spans="1:27" ht="94.5" x14ac:dyDescent="0.25">
      <c r="A158" s="6" t="s">
        <v>61</v>
      </c>
      <c r="B158" s="115" t="s">
        <v>99</v>
      </c>
      <c r="C158" s="6" t="s">
        <v>531</v>
      </c>
      <c r="D158" s="6" t="s">
        <v>536</v>
      </c>
      <c r="E158" s="116" t="s">
        <v>537</v>
      </c>
      <c r="F158" s="6"/>
      <c r="G158" s="6" t="s">
        <v>107</v>
      </c>
      <c r="H158" s="6" t="s">
        <v>538</v>
      </c>
      <c r="I158" s="6" t="s">
        <v>539</v>
      </c>
      <c r="J158" s="6"/>
      <c r="K158" s="6"/>
      <c r="L158" s="166"/>
      <c r="M158" s="6"/>
      <c r="N158" s="6"/>
      <c r="O158" s="176"/>
      <c r="P158" s="6"/>
      <c r="Q158" s="91"/>
      <c r="R158" s="23"/>
      <c r="S158" s="6"/>
      <c r="T158" s="6"/>
      <c r="U158" s="6"/>
      <c r="V158" s="6"/>
      <c r="W158" s="6"/>
      <c r="X158" s="6"/>
      <c r="Y158" s="6"/>
      <c r="Z158" s="6"/>
      <c r="AA158" s="6"/>
    </row>
    <row r="159" spans="1:27" ht="94.5" x14ac:dyDescent="0.25">
      <c r="A159" s="6" t="s">
        <v>61</v>
      </c>
      <c r="B159" s="115" t="s">
        <v>99</v>
      </c>
      <c r="C159" s="6" t="s">
        <v>531</v>
      </c>
      <c r="D159" s="6" t="s">
        <v>540</v>
      </c>
      <c r="E159" s="116" t="s">
        <v>541</v>
      </c>
      <c r="F159" s="6"/>
      <c r="G159" s="6" t="s">
        <v>107</v>
      </c>
      <c r="H159" s="6" t="s">
        <v>538</v>
      </c>
      <c r="I159" s="6" t="s">
        <v>539</v>
      </c>
      <c r="J159" s="6"/>
      <c r="K159" s="6"/>
      <c r="L159" s="166"/>
      <c r="M159" s="6"/>
      <c r="N159" s="6"/>
      <c r="O159" s="176"/>
      <c r="P159" s="6"/>
      <c r="Q159" s="91"/>
      <c r="R159" s="23"/>
      <c r="S159" s="6"/>
      <c r="T159" s="6"/>
      <c r="U159" s="6"/>
      <c r="V159" s="6"/>
      <c r="W159" s="6"/>
      <c r="X159" s="6"/>
      <c r="Y159" s="6"/>
      <c r="Z159" s="6"/>
      <c r="AA159" s="6"/>
    </row>
    <row r="160" spans="1:27" ht="94.5" x14ac:dyDescent="0.25">
      <c r="A160" s="6" t="s">
        <v>61</v>
      </c>
      <c r="B160" s="115" t="s">
        <v>99</v>
      </c>
      <c r="C160" s="6" t="s">
        <v>531</v>
      </c>
      <c r="D160" s="6" t="s">
        <v>542</v>
      </c>
      <c r="E160" s="116" t="s">
        <v>543</v>
      </c>
      <c r="F160" s="6"/>
      <c r="G160" s="6" t="s">
        <v>107</v>
      </c>
      <c r="H160" s="6" t="s">
        <v>538</v>
      </c>
      <c r="I160" s="6" t="s">
        <v>539</v>
      </c>
      <c r="J160" s="6"/>
      <c r="K160" s="6"/>
      <c r="L160" s="166"/>
      <c r="M160" s="6"/>
      <c r="N160" s="6"/>
      <c r="O160" s="176"/>
      <c r="P160" s="6"/>
      <c r="Q160" s="91"/>
      <c r="R160" s="23"/>
      <c r="S160" s="6"/>
      <c r="T160" s="6"/>
      <c r="U160" s="6"/>
      <c r="V160" s="6"/>
      <c r="W160" s="6"/>
      <c r="X160" s="6"/>
      <c r="Y160" s="6"/>
      <c r="Z160" s="6"/>
      <c r="AA160" s="6"/>
    </row>
    <row r="161" spans="1:27" ht="94.5" x14ac:dyDescent="0.25">
      <c r="A161" s="6" t="s">
        <v>61</v>
      </c>
      <c r="B161" s="115" t="s">
        <v>99</v>
      </c>
      <c r="C161" s="6" t="s">
        <v>531</v>
      </c>
      <c r="D161" s="6" t="s">
        <v>544</v>
      </c>
      <c r="E161" s="116" t="s">
        <v>545</v>
      </c>
      <c r="F161" s="6"/>
      <c r="G161" s="6" t="s">
        <v>107</v>
      </c>
      <c r="H161" s="6" t="s">
        <v>538</v>
      </c>
      <c r="I161" s="6" t="s">
        <v>539</v>
      </c>
      <c r="J161" s="6"/>
      <c r="K161" s="6"/>
      <c r="L161" s="166"/>
      <c r="M161" s="6"/>
      <c r="N161" s="6"/>
      <c r="O161" s="176"/>
      <c r="P161" s="6"/>
      <c r="Q161" s="91"/>
      <c r="R161" s="23"/>
      <c r="S161" s="6"/>
      <c r="T161" s="6"/>
      <c r="U161" s="6"/>
      <c r="V161" s="6"/>
      <c r="W161" s="6"/>
      <c r="X161" s="6"/>
      <c r="Y161" s="6"/>
      <c r="Z161" s="6"/>
      <c r="AA161" s="6"/>
    </row>
    <row r="162" spans="1:27" ht="94.5" x14ac:dyDescent="0.25">
      <c r="A162" s="6" t="s">
        <v>61</v>
      </c>
      <c r="B162" s="115" t="s">
        <v>99</v>
      </c>
      <c r="C162" s="6" t="s">
        <v>531</v>
      </c>
      <c r="D162" s="6" t="s">
        <v>546</v>
      </c>
      <c r="E162" s="116" t="s">
        <v>547</v>
      </c>
      <c r="F162" s="6"/>
      <c r="G162" s="6" t="s">
        <v>107</v>
      </c>
      <c r="H162" s="6" t="s">
        <v>538</v>
      </c>
      <c r="I162" s="6" t="s">
        <v>539</v>
      </c>
      <c r="J162" s="6"/>
      <c r="K162" s="6"/>
      <c r="L162" s="166"/>
      <c r="M162" s="6"/>
      <c r="N162" s="6"/>
      <c r="O162" s="176"/>
      <c r="P162" s="6"/>
      <c r="Q162" s="91"/>
      <c r="R162" s="23"/>
      <c r="S162" s="6"/>
      <c r="T162" s="6"/>
      <c r="U162" s="6"/>
      <c r="V162" s="6"/>
      <c r="W162" s="6"/>
      <c r="X162" s="6"/>
      <c r="Y162" s="6"/>
      <c r="Z162" s="6"/>
      <c r="AA162" s="6"/>
    </row>
    <row r="163" spans="1:27" ht="94.5" x14ac:dyDescent="0.25">
      <c r="A163" s="6" t="s">
        <v>61</v>
      </c>
      <c r="B163" s="115" t="s">
        <v>99</v>
      </c>
      <c r="C163" s="6" t="s">
        <v>531</v>
      </c>
      <c r="D163" s="6" t="s">
        <v>548</v>
      </c>
      <c r="E163" s="116" t="s">
        <v>549</v>
      </c>
      <c r="F163" s="6"/>
      <c r="G163" s="6" t="s">
        <v>107</v>
      </c>
      <c r="H163" s="6" t="s">
        <v>538</v>
      </c>
      <c r="I163" s="6" t="s">
        <v>539</v>
      </c>
      <c r="J163" s="6"/>
      <c r="K163" s="6"/>
      <c r="L163" s="166"/>
      <c r="M163" s="6"/>
      <c r="N163" s="6"/>
      <c r="O163" s="176"/>
      <c r="P163" s="6"/>
      <c r="Q163" s="91"/>
      <c r="R163" s="23"/>
      <c r="S163" s="6"/>
      <c r="T163" s="6"/>
      <c r="U163" s="6"/>
      <c r="V163" s="6"/>
      <c r="W163" s="6"/>
      <c r="X163" s="6"/>
      <c r="Y163" s="6"/>
      <c r="Z163" s="6"/>
      <c r="AA163" s="6"/>
    </row>
    <row r="164" spans="1:27" ht="94.5" x14ac:dyDescent="0.25">
      <c r="A164" s="6" t="s">
        <v>61</v>
      </c>
      <c r="B164" s="115" t="s">
        <v>99</v>
      </c>
      <c r="C164" s="6" t="s">
        <v>531</v>
      </c>
      <c r="D164" s="6" t="s">
        <v>550</v>
      </c>
      <c r="E164" s="116" t="s">
        <v>551</v>
      </c>
      <c r="F164" s="6"/>
      <c r="G164" s="6" t="s">
        <v>107</v>
      </c>
      <c r="H164" s="6" t="s">
        <v>538</v>
      </c>
      <c r="I164" s="6" t="s">
        <v>539</v>
      </c>
      <c r="J164" s="6"/>
      <c r="K164" s="6"/>
      <c r="L164" s="166"/>
      <c r="M164" s="6"/>
      <c r="N164" s="6"/>
      <c r="O164" s="176"/>
      <c r="P164" s="6"/>
      <c r="Q164" s="91"/>
      <c r="R164" s="23"/>
      <c r="S164" s="6"/>
      <c r="T164" s="6"/>
      <c r="U164" s="6"/>
      <c r="V164" s="6"/>
      <c r="W164" s="6"/>
      <c r="X164" s="6"/>
      <c r="Y164" s="6"/>
      <c r="Z164" s="6"/>
      <c r="AA164" s="6"/>
    </row>
    <row r="165" spans="1:27" ht="94.5" x14ac:dyDescent="0.25">
      <c r="A165" s="6" t="s">
        <v>61</v>
      </c>
      <c r="B165" s="115" t="s">
        <v>99</v>
      </c>
      <c r="C165" s="6" t="s">
        <v>531</v>
      </c>
      <c r="D165" s="6" t="s">
        <v>552</v>
      </c>
      <c r="E165" s="116" t="s">
        <v>553</v>
      </c>
      <c r="F165" s="6"/>
      <c r="G165" s="6" t="s">
        <v>107</v>
      </c>
      <c r="H165" s="6" t="s">
        <v>538</v>
      </c>
      <c r="I165" s="6" t="s">
        <v>539</v>
      </c>
      <c r="J165" s="6"/>
      <c r="K165" s="6"/>
      <c r="L165" s="166"/>
      <c r="M165" s="6"/>
      <c r="N165" s="6"/>
      <c r="O165" s="176"/>
      <c r="P165" s="6"/>
      <c r="Q165" s="91"/>
      <c r="R165" s="23"/>
      <c r="S165" s="6"/>
      <c r="T165" s="6"/>
      <c r="U165" s="6"/>
      <c r="V165" s="6"/>
      <c r="W165" s="6"/>
      <c r="X165" s="6"/>
      <c r="Y165" s="6"/>
      <c r="Z165" s="6"/>
      <c r="AA165" s="6"/>
    </row>
    <row r="166" spans="1:27" ht="94.5" x14ac:dyDescent="0.25">
      <c r="A166" s="6" t="s">
        <v>61</v>
      </c>
      <c r="B166" s="115" t="s">
        <v>99</v>
      </c>
      <c r="C166" s="6" t="s">
        <v>531</v>
      </c>
      <c r="D166" s="6" t="s">
        <v>554</v>
      </c>
      <c r="E166" s="116" t="s">
        <v>555</v>
      </c>
      <c r="F166" s="6"/>
      <c r="G166" s="6" t="s">
        <v>107</v>
      </c>
      <c r="H166" s="6" t="s">
        <v>538</v>
      </c>
      <c r="I166" s="6" t="s">
        <v>539</v>
      </c>
      <c r="J166" s="6"/>
      <c r="K166" s="6"/>
      <c r="L166" s="166"/>
      <c r="M166" s="6"/>
      <c r="N166" s="6"/>
      <c r="O166" s="176"/>
      <c r="P166" s="6"/>
      <c r="Q166" s="91"/>
      <c r="R166" s="23"/>
      <c r="S166" s="6"/>
      <c r="T166" s="6"/>
      <c r="U166" s="6"/>
      <c r="V166" s="6"/>
      <c r="W166" s="6"/>
      <c r="X166" s="6"/>
      <c r="Y166" s="6"/>
      <c r="Z166" s="6"/>
      <c r="AA166" s="6"/>
    </row>
    <row r="167" spans="1:27" ht="94.5" x14ac:dyDescent="0.25">
      <c r="A167" s="6" t="s">
        <v>61</v>
      </c>
      <c r="B167" s="115" t="s">
        <v>99</v>
      </c>
      <c r="C167" s="6" t="s">
        <v>531</v>
      </c>
      <c r="D167" s="6" t="s">
        <v>556</v>
      </c>
      <c r="E167" s="116" t="s">
        <v>557</v>
      </c>
      <c r="F167" s="6"/>
      <c r="G167" s="6" t="s">
        <v>107</v>
      </c>
      <c r="H167" s="6" t="s">
        <v>538</v>
      </c>
      <c r="I167" s="6" t="s">
        <v>539</v>
      </c>
      <c r="J167" s="6"/>
      <c r="K167" s="6"/>
      <c r="L167" s="166"/>
      <c r="M167" s="6"/>
      <c r="N167" s="6"/>
      <c r="O167" s="176"/>
      <c r="P167" s="6"/>
      <c r="Q167" s="91"/>
      <c r="R167" s="23"/>
      <c r="S167" s="6"/>
      <c r="T167" s="6"/>
      <c r="U167" s="6"/>
      <c r="V167" s="6"/>
      <c r="W167" s="6"/>
      <c r="X167" s="6"/>
      <c r="Y167" s="6"/>
      <c r="Z167" s="6"/>
      <c r="AA167" s="6"/>
    </row>
    <row r="168" spans="1:27" ht="94.5" x14ac:dyDescent="0.25">
      <c r="A168" s="67" t="s">
        <v>61</v>
      </c>
      <c r="B168" s="118" t="s">
        <v>99</v>
      </c>
      <c r="C168" s="67" t="s">
        <v>531</v>
      </c>
      <c r="D168" s="67" t="s">
        <v>558</v>
      </c>
      <c r="E168" s="119" t="s">
        <v>559</v>
      </c>
      <c r="F168" s="67"/>
      <c r="G168" s="67" t="s">
        <v>107</v>
      </c>
      <c r="H168" s="67" t="s">
        <v>538</v>
      </c>
      <c r="I168" s="67" t="s">
        <v>539</v>
      </c>
      <c r="J168" s="67"/>
      <c r="K168" s="67"/>
      <c r="L168" s="171"/>
      <c r="M168" s="67"/>
      <c r="N168" s="67"/>
      <c r="O168" s="181"/>
      <c r="P168" s="67"/>
      <c r="Q168" s="91"/>
      <c r="R168" s="68"/>
      <c r="S168" s="67"/>
      <c r="T168" s="67"/>
      <c r="U168" s="67"/>
      <c r="V168" s="67"/>
      <c r="W168" s="67"/>
      <c r="X168" s="67"/>
      <c r="Y168" s="67"/>
      <c r="Z168" s="67"/>
      <c r="AA168" s="67"/>
    </row>
    <row r="169" spans="1:27" ht="94.5" x14ac:dyDescent="0.25">
      <c r="A169" s="93" t="s">
        <v>61</v>
      </c>
      <c r="B169" s="124" t="s">
        <v>99</v>
      </c>
      <c r="C169" s="93" t="s">
        <v>531</v>
      </c>
      <c r="D169" s="125" t="s">
        <v>560</v>
      </c>
      <c r="E169" s="126" t="s">
        <v>561</v>
      </c>
      <c r="F169" s="93"/>
      <c r="G169" s="93" t="s">
        <v>107</v>
      </c>
      <c r="H169" s="93" t="s">
        <v>538</v>
      </c>
      <c r="I169" s="93" t="s">
        <v>539</v>
      </c>
      <c r="J169" s="93"/>
      <c r="K169" s="93"/>
      <c r="L169" s="174"/>
      <c r="M169" s="93"/>
      <c r="N169" s="93"/>
      <c r="O169" s="184"/>
      <c r="P169" s="193"/>
      <c r="Q169" s="20"/>
      <c r="R169" s="66"/>
      <c r="S169" s="66"/>
      <c r="T169" s="66"/>
      <c r="U169" s="66"/>
      <c r="V169" s="66"/>
      <c r="W169" s="66"/>
      <c r="X169" s="66"/>
      <c r="Y169" s="66"/>
      <c r="Z169" s="66"/>
      <c r="AA169" s="66"/>
    </row>
    <row r="170" spans="1:27" ht="63" x14ac:dyDescent="0.25">
      <c r="A170" s="66" t="s">
        <v>61</v>
      </c>
      <c r="B170" s="120" t="s">
        <v>99</v>
      </c>
      <c r="C170" s="66" t="s">
        <v>531</v>
      </c>
      <c r="D170" s="72" t="s">
        <v>562</v>
      </c>
      <c r="E170" s="66" t="s">
        <v>563</v>
      </c>
      <c r="F170" s="66"/>
      <c r="G170" s="66" t="s">
        <v>107</v>
      </c>
      <c r="H170" s="66" t="s">
        <v>564</v>
      </c>
      <c r="I170" s="151">
        <v>1</v>
      </c>
      <c r="J170" s="66"/>
      <c r="K170" s="66"/>
      <c r="L170" s="172"/>
      <c r="M170" s="66"/>
      <c r="N170" s="66"/>
      <c r="O170" s="185"/>
      <c r="P170" s="192"/>
      <c r="Q170" s="91"/>
      <c r="R170" s="92"/>
      <c r="S170" s="69"/>
      <c r="T170" s="69"/>
      <c r="U170" s="69"/>
      <c r="V170" s="69"/>
      <c r="W170" s="69"/>
      <c r="X170" s="69"/>
      <c r="Y170" s="69"/>
      <c r="Z170" s="69"/>
      <c r="AA170" s="69"/>
    </row>
    <row r="171" spans="1:27" ht="63" x14ac:dyDescent="0.25">
      <c r="A171" s="69" t="s">
        <v>61</v>
      </c>
      <c r="B171" s="121" t="s">
        <v>99</v>
      </c>
      <c r="C171" s="69" t="s">
        <v>531</v>
      </c>
      <c r="D171" s="69" t="s">
        <v>565</v>
      </c>
      <c r="E171" s="69" t="s">
        <v>566</v>
      </c>
      <c r="F171" s="69"/>
      <c r="G171" s="69" t="s">
        <v>107</v>
      </c>
      <c r="H171" s="69" t="s">
        <v>567</v>
      </c>
      <c r="I171" s="70">
        <v>1</v>
      </c>
      <c r="J171" s="69"/>
      <c r="K171" s="69"/>
      <c r="L171" s="173"/>
      <c r="M171" s="69"/>
      <c r="N171" s="69"/>
      <c r="O171" s="183"/>
      <c r="P171" s="69"/>
      <c r="Q171" s="91"/>
      <c r="R171" s="23"/>
      <c r="S171" s="6"/>
      <c r="T171" s="6"/>
      <c r="U171" s="6"/>
      <c r="V171" s="6"/>
      <c r="W171" s="6"/>
      <c r="X171" s="6"/>
      <c r="Y171" s="6"/>
      <c r="Z171" s="6"/>
      <c r="AA171" s="6"/>
    </row>
    <row r="172" spans="1:27" ht="94.5" x14ac:dyDescent="0.25">
      <c r="A172" s="6" t="s">
        <v>61</v>
      </c>
      <c r="B172" s="115" t="s">
        <v>99</v>
      </c>
      <c r="C172" s="6" t="s">
        <v>531</v>
      </c>
      <c r="D172" s="6" t="s">
        <v>568</v>
      </c>
      <c r="E172" s="6" t="s">
        <v>569</v>
      </c>
      <c r="F172" s="6"/>
      <c r="G172" s="6" t="s">
        <v>107</v>
      </c>
      <c r="H172" s="6" t="s">
        <v>570</v>
      </c>
      <c r="I172" s="6" t="s">
        <v>571</v>
      </c>
      <c r="J172" s="6"/>
      <c r="K172" s="6"/>
      <c r="L172" s="166"/>
      <c r="M172" s="6"/>
      <c r="N172" s="6"/>
      <c r="O172" s="176"/>
      <c r="P172" s="6"/>
      <c r="Q172" s="91"/>
      <c r="R172" s="23"/>
      <c r="S172" s="6"/>
      <c r="T172" s="6"/>
      <c r="U172" s="6"/>
      <c r="V172" s="6"/>
      <c r="W172" s="6"/>
      <c r="X172" s="6"/>
      <c r="Y172" s="6"/>
      <c r="Z172" s="6"/>
      <c r="AA172" s="6"/>
    </row>
    <row r="173" spans="1:27" ht="31.5" x14ac:dyDescent="0.25">
      <c r="A173" s="6" t="s">
        <v>61</v>
      </c>
      <c r="B173" s="115" t="s">
        <v>99</v>
      </c>
      <c r="C173" s="6" t="s">
        <v>572</v>
      </c>
      <c r="D173" s="6" t="s">
        <v>573</v>
      </c>
      <c r="E173" s="6" t="s">
        <v>574</v>
      </c>
      <c r="F173" s="6"/>
      <c r="G173" s="6" t="s">
        <v>107</v>
      </c>
      <c r="H173" s="6" t="s">
        <v>575</v>
      </c>
      <c r="I173" s="6" t="s">
        <v>180</v>
      </c>
      <c r="J173" s="6"/>
      <c r="K173" s="6"/>
      <c r="L173" s="166"/>
      <c r="M173" s="6"/>
      <c r="N173" s="6"/>
      <c r="O173" s="176"/>
      <c r="P173" s="6"/>
      <c r="Q173" s="91"/>
      <c r="R173" s="23"/>
      <c r="S173" s="6"/>
      <c r="T173" s="6"/>
      <c r="U173" s="6"/>
      <c r="V173" s="6"/>
      <c r="W173" s="6"/>
      <c r="X173" s="6"/>
      <c r="Y173" s="6"/>
      <c r="Z173" s="6"/>
      <c r="AA173" s="6"/>
    </row>
    <row r="174" spans="1:27" ht="78.75" x14ac:dyDescent="0.25">
      <c r="A174" s="6" t="s">
        <v>61</v>
      </c>
      <c r="B174" s="115" t="s">
        <v>240</v>
      </c>
      <c r="C174" s="6" t="s">
        <v>576</v>
      </c>
      <c r="D174" s="6" t="s">
        <v>577</v>
      </c>
      <c r="E174" s="6" t="s">
        <v>578</v>
      </c>
      <c r="F174" s="6"/>
      <c r="G174" s="6" t="s">
        <v>107</v>
      </c>
      <c r="H174" s="6" t="s">
        <v>579</v>
      </c>
      <c r="I174" s="7">
        <v>1</v>
      </c>
      <c r="J174" s="6"/>
      <c r="K174" s="6"/>
      <c r="L174" s="166"/>
      <c r="M174" s="6"/>
      <c r="N174" s="6"/>
      <c r="O174" s="176"/>
      <c r="P174" s="6"/>
      <c r="Q174" s="91"/>
      <c r="R174" s="23"/>
      <c r="S174" s="6"/>
      <c r="T174" s="6"/>
      <c r="U174" s="6"/>
      <c r="V174" s="6"/>
      <c r="W174" s="6"/>
      <c r="X174" s="6"/>
      <c r="Y174" s="6"/>
      <c r="Z174" s="6"/>
      <c r="AA174" s="6"/>
    </row>
    <row r="175" spans="1:27" ht="94.5" x14ac:dyDescent="0.25">
      <c r="A175" s="6" t="s">
        <v>61</v>
      </c>
      <c r="B175" s="115" t="s">
        <v>240</v>
      </c>
      <c r="C175" s="6" t="s">
        <v>576</v>
      </c>
      <c r="D175" s="6" t="s">
        <v>580</v>
      </c>
      <c r="E175" s="6" t="s">
        <v>581</v>
      </c>
      <c r="F175" s="6"/>
      <c r="G175" s="6" t="s">
        <v>107</v>
      </c>
      <c r="H175" s="6" t="s">
        <v>582</v>
      </c>
      <c r="I175" s="6" t="s">
        <v>583</v>
      </c>
      <c r="J175" s="6"/>
      <c r="K175" s="6"/>
      <c r="L175" s="166"/>
      <c r="M175" s="6"/>
      <c r="N175" s="6"/>
      <c r="O175" s="176"/>
      <c r="P175" s="6"/>
      <c r="Q175" s="91"/>
      <c r="R175" s="23"/>
      <c r="S175" s="6"/>
      <c r="T175" s="6"/>
      <c r="U175" s="6"/>
      <c r="V175" s="6"/>
      <c r="W175" s="6"/>
      <c r="X175" s="6"/>
      <c r="Y175" s="6"/>
      <c r="Z175" s="6"/>
      <c r="AA175" s="6"/>
    </row>
    <row r="176" spans="1:27" ht="78.75" x14ac:dyDescent="0.25">
      <c r="A176" s="6" t="s">
        <v>61</v>
      </c>
      <c r="B176" s="115" t="s">
        <v>240</v>
      </c>
      <c r="C176" s="6" t="s">
        <v>584</v>
      </c>
      <c r="D176" s="6" t="s">
        <v>585</v>
      </c>
      <c r="E176" s="6" t="s">
        <v>586</v>
      </c>
      <c r="F176" s="6"/>
      <c r="G176" s="6" t="s">
        <v>107</v>
      </c>
      <c r="H176" s="6" t="s">
        <v>587</v>
      </c>
      <c r="I176" s="7">
        <v>1</v>
      </c>
      <c r="J176" s="6"/>
      <c r="K176" s="6"/>
      <c r="L176" s="166"/>
      <c r="M176" s="6"/>
      <c r="N176" s="6"/>
      <c r="O176" s="176"/>
      <c r="P176" s="6"/>
      <c r="Q176" s="91"/>
      <c r="R176" s="23"/>
      <c r="S176" s="6"/>
      <c r="T176" s="6"/>
      <c r="U176" s="6"/>
      <c r="V176" s="6"/>
      <c r="W176" s="6"/>
      <c r="X176" s="6"/>
      <c r="Y176" s="6"/>
      <c r="Z176" s="6"/>
      <c r="AA176" s="6"/>
    </row>
    <row r="177" spans="1:51" ht="94.5" x14ac:dyDescent="0.25">
      <c r="A177" s="6" t="s">
        <v>61</v>
      </c>
      <c r="B177" s="115" t="s">
        <v>240</v>
      </c>
      <c r="C177" s="6" t="s">
        <v>588</v>
      </c>
      <c r="D177" s="6" t="s">
        <v>589</v>
      </c>
      <c r="E177" s="6" t="s">
        <v>298</v>
      </c>
      <c r="F177" s="16"/>
      <c r="G177" s="16" t="s">
        <v>107</v>
      </c>
      <c r="H177" s="16" t="s">
        <v>299</v>
      </c>
      <c r="I177" s="18"/>
      <c r="J177" s="16"/>
      <c r="K177" s="16"/>
      <c r="L177" s="165"/>
      <c r="M177" s="16"/>
      <c r="N177" s="16"/>
      <c r="O177" s="175"/>
      <c r="P177" s="16"/>
      <c r="Q177" s="91"/>
      <c r="R177" s="24"/>
      <c r="S177" s="16"/>
      <c r="T177" s="16"/>
      <c r="U177" s="16"/>
      <c r="V177" s="16"/>
      <c r="W177" s="16"/>
      <c r="X177" s="16"/>
      <c r="Y177" s="16"/>
      <c r="Z177" s="16"/>
      <c r="AA177" s="16"/>
    </row>
    <row r="178" spans="1:51" ht="94.5" x14ac:dyDescent="0.25">
      <c r="A178" s="6" t="s">
        <v>61</v>
      </c>
      <c r="B178" s="115" t="s">
        <v>240</v>
      </c>
      <c r="C178" s="6" t="s">
        <v>588</v>
      </c>
      <c r="D178" s="6" t="s">
        <v>590</v>
      </c>
      <c r="E178" s="116" t="s">
        <v>591</v>
      </c>
      <c r="F178" s="6"/>
      <c r="G178" s="6" t="s">
        <v>107</v>
      </c>
      <c r="H178" s="6" t="s">
        <v>299</v>
      </c>
      <c r="I178" s="7">
        <v>1</v>
      </c>
      <c r="J178" s="6"/>
      <c r="K178" s="6"/>
      <c r="L178" s="166"/>
      <c r="M178" s="6"/>
      <c r="N178" s="6"/>
      <c r="O178" s="176"/>
      <c r="P178" s="6"/>
      <c r="Q178" s="91"/>
      <c r="R178" s="23"/>
      <c r="S178" s="6"/>
      <c r="T178" s="6"/>
      <c r="U178" s="6"/>
      <c r="V178" s="6"/>
      <c r="W178" s="6"/>
      <c r="X178" s="6"/>
      <c r="Y178" s="6"/>
      <c r="Z178" s="6"/>
      <c r="AA178" s="6"/>
    </row>
    <row r="179" spans="1:51" ht="47.25" x14ac:dyDescent="0.25">
      <c r="A179" s="6" t="s">
        <v>61</v>
      </c>
      <c r="B179" s="115" t="s">
        <v>240</v>
      </c>
      <c r="C179" s="6" t="s">
        <v>588</v>
      </c>
      <c r="D179" s="6" t="s">
        <v>592</v>
      </c>
      <c r="E179" s="116" t="s">
        <v>593</v>
      </c>
      <c r="F179" s="6"/>
      <c r="G179" s="6" t="s">
        <v>103</v>
      </c>
      <c r="H179" s="6" t="s">
        <v>594</v>
      </c>
      <c r="I179" s="6" t="s">
        <v>255</v>
      </c>
      <c r="J179" s="6"/>
      <c r="K179" s="6"/>
      <c r="L179" s="166"/>
      <c r="M179" s="6"/>
      <c r="N179" s="6"/>
      <c r="O179" s="176"/>
      <c r="P179" s="6"/>
      <c r="Q179" s="91"/>
      <c r="R179" s="23"/>
      <c r="S179" s="6"/>
      <c r="T179" s="6"/>
      <c r="U179" s="6"/>
      <c r="V179" s="6"/>
      <c r="W179" s="6"/>
      <c r="X179" s="6"/>
      <c r="Y179" s="6"/>
      <c r="Z179" s="6"/>
      <c r="AA179" s="6"/>
    </row>
    <row r="180" spans="1:51" ht="110.25" x14ac:dyDescent="0.25">
      <c r="A180" s="6" t="s">
        <v>61</v>
      </c>
      <c r="B180" s="115" t="s">
        <v>240</v>
      </c>
      <c r="C180" s="6" t="s">
        <v>588</v>
      </c>
      <c r="D180" s="6" t="s">
        <v>595</v>
      </c>
      <c r="E180" s="116" t="s">
        <v>596</v>
      </c>
      <c r="F180" s="6"/>
      <c r="G180" s="6" t="s">
        <v>103</v>
      </c>
      <c r="H180" s="6" t="s">
        <v>597</v>
      </c>
      <c r="I180" s="6" t="s">
        <v>255</v>
      </c>
      <c r="J180" s="6"/>
      <c r="K180" s="6"/>
      <c r="L180" s="166"/>
      <c r="M180" s="6"/>
      <c r="N180" s="6"/>
      <c r="O180" s="176"/>
      <c r="P180" s="6"/>
      <c r="Q180" s="91"/>
      <c r="R180" s="23"/>
      <c r="S180" s="6"/>
      <c r="T180" s="6"/>
      <c r="U180" s="6"/>
      <c r="V180" s="6"/>
      <c r="W180" s="6"/>
      <c r="X180" s="6"/>
      <c r="Y180" s="6"/>
      <c r="Z180" s="6"/>
      <c r="AA180" s="6"/>
    </row>
    <row r="181" spans="1:51" ht="110.25" x14ac:dyDescent="0.25">
      <c r="A181" s="6" t="s">
        <v>61</v>
      </c>
      <c r="B181" s="115" t="s">
        <v>240</v>
      </c>
      <c r="C181" s="6" t="s">
        <v>588</v>
      </c>
      <c r="D181" s="6" t="s">
        <v>598</v>
      </c>
      <c r="E181" s="6" t="s">
        <v>599</v>
      </c>
      <c r="F181" s="6"/>
      <c r="G181" s="6" t="s">
        <v>107</v>
      </c>
      <c r="H181" s="6" t="s">
        <v>600</v>
      </c>
      <c r="I181" s="7">
        <v>1</v>
      </c>
      <c r="J181" s="6"/>
      <c r="K181" s="6"/>
      <c r="L181" s="166"/>
      <c r="M181" s="6"/>
      <c r="N181" s="6"/>
      <c r="O181" s="176"/>
      <c r="P181" s="6"/>
      <c r="Q181" s="91"/>
      <c r="R181" s="23"/>
      <c r="S181" s="6"/>
      <c r="T181" s="6"/>
      <c r="U181" s="6"/>
      <c r="V181" s="6"/>
      <c r="W181" s="6"/>
      <c r="X181" s="6"/>
      <c r="Y181" s="6"/>
      <c r="Z181" s="6"/>
      <c r="AA181" s="6"/>
    </row>
    <row r="182" spans="1:51" ht="94.5" x14ac:dyDescent="0.25">
      <c r="A182" s="6" t="s">
        <v>61</v>
      </c>
      <c r="B182" s="115" t="s">
        <v>240</v>
      </c>
      <c r="C182" s="6" t="s">
        <v>601</v>
      </c>
      <c r="D182" s="6" t="s">
        <v>602</v>
      </c>
      <c r="E182" s="6" t="s">
        <v>603</v>
      </c>
      <c r="F182" s="6"/>
      <c r="G182" s="6" t="s">
        <v>107</v>
      </c>
      <c r="H182" s="6" t="s">
        <v>604</v>
      </c>
      <c r="I182" s="6" t="s">
        <v>530</v>
      </c>
      <c r="J182" s="6"/>
      <c r="K182" s="6"/>
      <c r="L182" s="166"/>
      <c r="M182" s="6"/>
      <c r="N182" s="6"/>
      <c r="O182" s="176"/>
      <c r="P182" s="6"/>
      <c r="Q182" s="91"/>
      <c r="R182" s="23"/>
      <c r="S182" s="6"/>
      <c r="T182" s="6"/>
      <c r="U182" s="6"/>
      <c r="V182" s="6"/>
      <c r="W182" s="6"/>
      <c r="X182" s="6"/>
      <c r="Y182" s="6"/>
      <c r="Z182" s="6"/>
      <c r="AA182" s="6"/>
    </row>
    <row r="183" spans="1:51" ht="47.25" x14ac:dyDescent="0.25">
      <c r="A183" s="6" t="s">
        <v>61</v>
      </c>
      <c r="B183" s="115" t="s">
        <v>240</v>
      </c>
      <c r="C183" s="6" t="s">
        <v>601</v>
      </c>
      <c r="D183" s="6" t="s">
        <v>605</v>
      </c>
      <c r="E183" s="6" t="s">
        <v>606</v>
      </c>
      <c r="F183" s="6"/>
      <c r="G183" s="6" t="s">
        <v>107</v>
      </c>
      <c r="H183" s="6" t="s">
        <v>304</v>
      </c>
      <c r="I183" s="6" t="s">
        <v>255</v>
      </c>
      <c r="J183" s="6"/>
      <c r="K183" s="6"/>
      <c r="L183" s="166"/>
      <c r="M183" s="6"/>
      <c r="N183" s="6"/>
      <c r="O183" s="176"/>
      <c r="P183" s="6"/>
      <c r="Q183" s="91"/>
      <c r="R183" s="23"/>
      <c r="S183" s="6"/>
      <c r="T183" s="6"/>
      <c r="U183" s="6"/>
      <c r="V183" s="6"/>
      <c r="W183" s="6"/>
      <c r="X183" s="6"/>
      <c r="Y183" s="6"/>
      <c r="Z183" s="6"/>
      <c r="AA183" s="6"/>
    </row>
    <row r="184" spans="1:51" ht="78.75" x14ac:dyDescent="0.25">
      <c r="A184" s="6" t="s">
        <v>61</v>
      </c>
      <c r="B184" s="115" t="s">
        <v>319</v>
      </c>
      <c r="C184" s="6" t="s">
        <v>607</v>
      </c>
      <c r="D184" s="6" t="s">
        <v>608</v>
      </c>
      <c r="E184" s="6" t="s">
        <v>609</v>
      </c>
      <c r="F184" s="16"/>
      <c r="G184" s="16" t="s">
        <v>107</v>
      </c>
      <c r="H184" s="16"/>
      <c r="I184" s="18"/>
      <c r="J184" s="16"/>
      <c r="K184" s="16"/>
      <c r="L184" s="165"/>
      <c r="M184" s="16"/>
      <c r="N184" s="16"/>
      <c r="O184" s="175"/>
      <c r="P184" s="16"/>
      <c r="Q184" s="91"/>
      <c r="R184" s="24"/>
      <c r="S184" s="16"/>
      <c r="T184" s="16"/>
      <c r="U184" s="16"/>
      <c r="V184" s="16"/>
      <c r="W184" s="16"/>
      <c r="X184" s="16"/>
      <c r="Y184" s="16"/>
      <c r="Z184" s="16"/>
      <c r="AA184" s="16"/>
    </row>
    <row r="185" spans="1:51" ht="126" x14ac:dyDescent="0.25">
      <c r="A185" s="6" t="s">
        <v>61</v>
      </c>
      <c r="B185" s="115" t="s">
        <v>319</v>
      </c>
      <c r="C185" s="6" t="s">
        <v>607</v>
      </c>
      <c r="D185" s="6" t="s">
        <v>610</v>
      </c>
      <c r="E185" s="116" t="s">
        <v>611</v>
      </c>
      <c r="F185" s="6" t="s">
        <v>38</v>
      </c>
      <c r="G185" s="6" t="s">
        <v>107</v>
      </c>
      <c r="H185" s="6" t="s">
        <v>612</v>
      </c>
      <c r="I185" s="7">
        <v>1</v>
      </c>
      <c r="J185" s="6"/>
      <c r="K185" s="6"/>
      <c r="L185" s="166"/>
      <c r="M185" s="6"/>
      <c r="N185" s="6"/>
      <c r="O185" s="176"/>
      <c r="P185" s="6"/>
      <c r="Q185" s="91"/>
      <c r="R185" s="23"/>
      <c r="S185" s="6"/>
      <c r="T185" s="6"/>
      <c r="U185" s="6"/>
      <c r="V185" s="6"/>
      <c r="W185" s="6"/>
      <c r="X185" s="6"/>
      <c r="Y185" s="6"/>
      <c r="Z185" s="6"/>
      <c r="AA185" s="6"/>
    </row>
    <row r="186" spans="1:51" ht="78.75" x14ac:dyDescent="0.25">
      <c r="A186" s="6" t="s">
        <v>61</v>
      </c>
      <c r="B186" s="115" t="s">
        <v>319</v>
      </c>
      <c r="C186" s="6" t="s">
        <v>607</v>
      </c>
      <c r="D186" s="6" t="s">
        <v>613</v>
      </c>
      <c r="E186" s="116" t="s">
        <v>614</v>
      </c>
      <c r="F186" s="6"/>
      <c r="G186" s="6" t="s">
        <v>107</v>
      </c>
      <c r="H186" s="6" t="s">
        <v>615</v>
      </c>
      <c r="I186" s="7">
        <v>1</v>
      </c>
      <c r="J186" s="6"/>
      <c r="K186" s="6"/>
      <c r="L186" s="166"/>
      <c r="M186" s="6"/>
      <c r="N186" s="6"/>
      <c r="O186" s="176"/>
      <c r="P186" s="6"/>
      <c r="Q186" s="91"/>
      <c r="R186" s="23"/>
      <c r="S186" s="6"/>
      <c r="T186" s="6"/>
      <c r="U186" s="6"/>
      <c r="V186" s="6"/>
      <c r="W186" s="6"/>
      <c r="X186" s="6"/>
      <c r="Y186" s="6"/>
      <c r="Z186" s="6"/>
      <c r="AA186" s="6"/>
    </row>
    <row r="187" spans="1:51" ht="78.75" x14ac:dyDescent="0.25">
      <c r="A187" s="6" t="s">
        <v>61</v>
      </c>
      <c r="B187" s="115" t="s">
        <v>319</v>
      </c>
      <c r="C187" s="6" t="s">
        <v>616</v>
      </c>
      <c r="D187" s="6" t="s">
        <v>617</v>
      </c>
      <c r="E187" s="6" t="s">
        <v>618</v>
      </c>
      <c r="F187" s="6"/>
      <c r="G187" s="6" t="s">
        <v>107</v>
      </c>
      <c r="H187" s="6" t="s">
        <v>619</v>
      </c>
      <c r="I187" s="7">
        <v>1</v>
      </c>
      <c r="J187" s="6"/>
      <c r="K187" s="6"/>
      <c r="L187" s="166"/>
      <c r="M187" s="6"/>
      <c r="N187" s="6"/>
      <c r="O187" s="176"/>
      <c r="P187" s="6"/>
      <c r="Q187" s="91"/>
      <c r="R187" s="23"/>
      <c r="S187" s="6"/>
      <c r="T187" s="6"/>
      <c r="U187" s="6"/>
      <c r="V187" s="6"/>
      <c r="W187" s="6"/>
      <c r="X187" s="6"/>
      <c r="Y187" s="6"/>
      <c r="Z187" s="6"/>
      <c r="AA187" s="6"/>
    </row>
    <row r="188" spans="1:51" ht="78.75" x14ac:dyDescent="0.25">
      <c r="A188" s="6" t="s">
        <v>61</v>
      </c>
      <c r="B188" s="115" t="s">
        <v>319</v>
      </c>
      <c r="C188" s="6" t="s">
        <v>616</v>
      </c>
      <c r="D188" s="6" t="s">
        <v>620</v>
      </c>
      <c r="E188" s="6" t="s">
        <v>621</v>
      </c>
      <c r="F188" s="6"/>
      <c r="G188" s="6" t="s">
        <v>107</v>
      </c>
      <c r="H188" s="6" t="s">
        <v>622</v>
      </c>
      <c r="I188" s="7">
        <v>1</v>
      </c>
      <c r="J188" s="6"/>
      <c r="K188" s="6"/>
      <c r="L188" s="166"/>
      <c r="M188" s="6"/>
      <c r="N188" s="6"/>
      <c r="O188" s="176"/>
      <c r="P188" s="6"/>
      <c r="Q188" s="91"/>
      <c r="R188" s="23"/>
      <c r="S188" s="6"/>
      <c r="T188" s="6"/>
      <c r="U188" s="6"/>
      <c r="V188" s="6"/>
      <c r="W188" s="6"/>
      <c r="X188" s="6"/>
      <c r="Y188" s="6"/>
      <c r="Z188" s="6"/>
      <c r="AA188" s="6"/>
    </row>
    <row r="189" spans="1:51" ht="78.75" x14ac:dyDescent="0.25">
      <c r="A189" s="6" t="s">
        <v>61</v>
      </c>
      <c r="B189" s="115" t="s">
        <v>319</v>
      </c>
      <c r="C189" s="6" t="s">
        <v>616</v>
      </c>
      <c r="D189" s="6" t="s">
        <v>623</v>
      </c>
      <c r="E189" s="6" t="s">
        <v>624</v>
      </c>
      <c r="F189" s="6"/>
      <c r="G189" s="6" t="s">
        <v>107</v>
      </c>
      <c r="H189" s="6" t="s">
        <v>625</v>
      </c>
      <c r="I189" s="7">
        <v>1</v>
      </c>
      <c r="J189" s="6"/>
      <c r="K189" s="6"/>
      <c r="L189" s="166"/>
      <c r="M189" s="6"/>
      <c r="N189" s="6"/>
      <c r="O189" s="176"/>
      <c r="P189" s="6"/>
      <c r="Q189" s="91"/>
      <c r="R189" s="23"/>
      <c r="S189" s="6"/>
      <c r="T189" s="6"/>
      <c r="U189" s="6"/>
      <c r="V189" s="6"/>
      <c r="W189" s="6"/>
      <c r="X189" s="6"/>
      <c r="Y189" s="6"/>
      <c r="Z189" s="6"/>
      <c r="AA189" s="6"/>
    </row>
    <row r="190" spans="1:51" s="4" customFormat="1" ht="47.25" hidden="1" x14ac:dyDescent="0.25">
      <c r="A190" s="16" t="s">
        <v>61</v>
      </c>
      <c r="B190" s="127" t="s">
        <v>319</v>
      </c>
      <c r="C190" s="15" t="s">
        <v>626</v>
      </c>
      <c r="D190" s="15" t="s">
        <v>627</v>
      </c>
      <c r="E190" s="15" t="s">
        <v>627</v>
      </c>
      <c r="F190" s="15" t="s">
        <v>627</v>
      </c>
      <c r="G190" s="15" t="s">
        <v>627</v>
      </c>
      <c r="H190" s="15" t="s">
        <v>627</v>
      </c>
      <c r="I190" s="15" t="s">
        <v>627</v>
      </c>
      <c r="J190" s="15" t="s">
        <v>627</v>
      </c>
      <c r="K190" s="15" t="s">
        <v>627</v>
      </c>
      <c r="L190" s="15" t="s">
        <v>627</v>
      </c>
      <c r="M190" s="15" t="s">
        <v>627</v>
      </c>
      <c r="N190" s="15" t="s">
        <v>627</v>
      </c>
      <c r="O190" s="15" t="s">
        <v>627</v>
      </c>
      <c r="P190" s="15" t="s">
        <v>627</v>
      </c>
      <c r="Q190" s="31"/>
      <c r="R190" s="29" t="s">
        <v>627</v>
      </c>
      <c r="S190" s="15" t="s">
        <v>627</v>
      </c>
      <c r="T190" s="15" t="s">
        <v>627</v>
      </c>
      <c r="U190" s="15"/>
      <c r="V190" s="15" t="s">
        <v>627</v>
      </c>
      <c r="W190" s="15" t="s">
        <v>627</v>
      </c>
      <c r="X190" s="15" t="s">
        <v>627</v>
      </c>
      <c r="Y190" s="15" t="s">
        <v>627</v>
      </c>
      <c r="Z190" s="15" t="s">
        <v>627</v>
      </c>
      <c r="AA190" s="15" t="s">
        <v>627</v>
      </c>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row>
    <row r="191" spans="1:51" ht="63" x14ac:dyDescent="0.25">
      <c r="A191" s="6" t="s">
        <v>61</v>
      </c>
      <c r="B191" s="115" t="s">
        <v>319</v>
      </c>
      <c r="C191" s="6" t="s">
        <v>628</v>
      </c>
      <c r="D191" s="6" t="s">
        <v>629</v>
      </c>
      <c r="E191" s="6" t="s">
        <v>630</v>
      </c>
      <c r="F191" s="6"/>
      <c r="G191" s="6" t="s">
        <v>107</v>
      </c>
      <c r="H191" s="6" t="s">
        <v>631</v>
      </c>
      <c r="I191" s="7">
        <v>1</v>
      </c>
      <c r="J191" s="6"/>
      <c r="K191" s="6"/>
      <c r="L191" s="166"/>
      <c r="M191" s="6"/>
      <c r="N191" s="6"/>
      <c r="O191" s="176"/>
      <c r="P191" s="6"/>
      <c r="Q191" s="91"/>
      <c r="R191" s="23"/>
      <c r="S191" s="6"/>
      <c r="T191" s="6"/>
      <c r="U191" s="6"/>
      <c r="V191" s="6"/>
      <c r="W191" s="6"/>
      <c r="X191" s="6"/>
      <c r="Y191" s="6"/>
      <c r="Z191" s="6"/>
      <c r="AA191" s="6"/>
    </row>
    <row r="192" spans="1:51" ht="63" x14ac:dyDescent="0.25">
      <c r="A192" s="6" t="s">
        <v>61</v>
      </c>
      <c r="B192" s="115" t="s">
        <v>632</v>
      </c>
      <c r="C192" s="6" t="s">
        <v>633</v>
      </c>
      <c r="D192" s="6" t="s">
        <v>634</v>
      </c>
      <c r="E192" s="6" t="s">
        <v>635</v>
      </c>
      <c r="F192" s="6"/>
      <c r="G192" s="6" t="s">
        <v>107</v>
      </c>
      <c r="H192" s="6" t="s">
        <v>636</v>
      </c>
      <c r="I192" s="7">
        <v>1</v>
      </c>
      <c r="J192" s="6"/>
      <c r="K192" s="6"/>
      <c r="L192" s="166"/>
      <c r="M192" s="6"/>
      <c r="N192" s="6"/>
      <c r="O192" s="176"/>
      <c r="P192" s="6"/>
      <c r="Q192" s="91"/>
      <c r="R192" s="23"/>
      <c r="S192" s="6"/>
      <c r="T192" s="6"/>
      <c r="U192" s="6"/>
      <c r="V192" s="6"/>
      <c r="W192" s="6"/>
      <c r="X192" s="6"/>
      <c r="Y192" s="6"/>
      <c r="Z192" s="6"/>
      <c r="AA192" s="6"/>
    </row>
    <row r="193" spans="1:27" ht="56.25" x14ac:dyDescent="0.25">
      <c r="A193" s="6" t="s">
        <v>61</v>
      </c>
      <c r="B193" s="115" t="s">
        <v>632</v>
      </c>
      <c r="C193" s="6" t="s">
        <v>633</v>
      </c>
      <c r="D193" s="6" t="s">
        <v>637</v>
      </c>
      <c r="E193" s="6" t="s">
        <v>396</v>
      </c>
      <c r="F193" s="16"/>
      <c r="G193" s="16" t="s">
        <v>107</v>
      </c>
      <c r="H193" s="16" t="s">
        <v>397</v>
      </c>
      <c r="I193" s="18">
        <v>1</v>
      </c>
      <c r="J193" s="16"/>
      <c r="K193" s="16"/>
      <c r="L193" s="165"/>
      <c r="M193" s="16"/>
      <c r="N193" s="16"/>
      <c r="O193" s="175"/>
      <c r="P193" s="16"/>
      <c r="Q193" s="91"/>
      <c r="R193" s="24"/>
      <c r="S193" s="16"/>
      <c r="T193" s="16"/>
      <c r="U193" s="16"/>
      <c r="V193" s="16"/>
      <c r="W193" s="16"/>
      <c r="X193" s="16"/>
      <c r="Y193" s="16"/>
      <c r="Z193" s="16"/>
      <c r="AA193" s="16"/>
    </row>
    <row r="194" spans="1:27" ht="56.25" x14ac:dyDescent="0.25">
      <c r="A194" s="6" t="s">
        <v>61</v>
      </c>
      <c r="B194" s="115" t="s">
        <v>632</v>
      </c>
      <c r="C194" s="6" t="s">
        <v>633</v>
      </c>
      <c r="D194" s="6" t="s">
        <v>638</v>
      </c>
      <c r="E194" s="116" t="s">
        <v>639</v>
      </c>
      <c r="F194" s="6"/>
      <c r="G194" s="6" t="s">
        <v>107</v>
      </c>
      <c r="H194" s="6" t="s">
        <v>397</v>
      </c>
      <c r="I194" s="7">
        <v>1</v>
      </c>
      <c r="J194" s="6"/>
      <c r="K194" s="6"/>
      <c r="L194" s="166"/>
      <c r="M194" s="6"/>
      <c r="N194" s="6"/>
      <c r="O194" s="176"/>
      <c r="P194" s="6"/>
      <c r="Q194" s="91"/>
      <c r="R194" s="23"/>
      <c r="S194" s="6"/>
      <c r="T194" s="6"/>
      <c r="U194" s="6"/>
      <c r="V194" s="6"/>
      <c r="W194" s="6"/>
      <c r="X194" s="6"/>
      <c r="Y194" s="6"/>
      <c r="Z194" s="6"/>
      <c r="AA194" s="6"/>
    </row>
    <row r="195" spans="1:27" ht="56.25" x14ac:dyDescent="0.25">
      <c r="A195" s="6" t="s">
        <v>61</v>
      </c>
      <c r="B195" s="115" t="s">
        <v>632</v>
      </c>
      <c r="C195" s="6" t="s">
        <v>633</v>
      </c>
      <c r="D195" s="6" t="s">
        <v>638</v>
      </c>
      <c r="E195" s="116" t="s">
        <v>640</v>
      </c>
      <c r="F195" s="6"/>
      <c r="G195" s="6" t="s">
        <v>107</v>
      </c>
      <c r="H195" s="6" t="s">
        <v>397</v>
      </c>
      <c r="I195" s="7">
        <v>1</v>
      </c>
      <c r="J195" s="6"/>
      <c r="K195" s="6"/>
      <c r="L195" s="166"/>
      <c r="M195" s="6"/>
      <c r="N195" s="6"/>
      <c r="O195" s="176"/>
      <c r="P195" s="6"/>
      <c r="Q195" s="91"/>
      <c r="R195" s="23"/>
      <c r="S195" s="6"/>
      <c r="T195" s="6"/>
      <c r="U195" s="6"/>
      <c r="V195" s="6"/>
      <c r="W195" s="6"/>
      <c r="X195" s="6"/>
      <c r="Y195" s="6"/>
      <c r="Z195" s="6"/>
      <c r="AA195" s="6"/>
    </row>
    <row r="196" spans="1:27" ht="56.25" x14ac:dyDescent="0.25">
      <c r="A196" s="6" t="s">
        <v>61</v>
      </c>
      <c r="B196" s="115" t="s">
        <v>632</v>
      </c>
      <c r="C196" s="6" t="s">
        <v>633</v>
      </c>
      <c r="D196" s="6" t="s">
        <v>638</v>
      </c>
      <c r="E196" s="116" t="s">
        <v>641</v>
      </c>
      <c r="F196" s="6"/>
      <c r="G196" s="6" t="s">
        <v>107</v>
      </c>
      <c r="H196" s="6" t="s">
        <v>397</v>
      </c>
      <c r="I196" s="7">
        <v>1</v>
      </c>
      <c r="J196" s="6"/>
      <c r="K196" s="6"/>
      <c r="L196" s="166"/>
      <c r="M196" s="6"/>
      <c r="N196" s="6"/>
      <c r="O196" s="176"/>
      <c r="P196" s="6"/>
      <c r="Q196" s="91"/>
      <c r="R196" s="23"/>
      <c r="S196" s="6"/>
      <c r="T196" s="6"/>
      <c r="U196" s="6"/>
      <c r="V196" s="6"/>
      <c r="W196" s="6"/>
      <c r="X196" s="6"/>
      <c r="Y196" s="6"/>
      <c r="Z196" s="6"/>
      <c r="AA196" s="6"/>
    </row>
    <row r="197" spans="1:27" ht="56.25" x14ac:dyDescent="0.25">
      <c r="A197" s="6" t="s">
        <v>61</v>
      </c>
      <c r="B197" s="115" t="s">
        <v>632</v>
      </c>
      <c r="C197" s="6" t="s">
        <v>633</v>
      </c>
      <c r="D197" s="6" t="s">
        <v>638</v>
      </c>
      <c r="E197" s="116" t="s">
        <v>642</v>
      </c>
      <c r="F197" s="6"/>
      <c r="G197" s="6" t="s">
        <v>107</v>
      </c>
      <c r="H197" s="6" t="s">
        <v>397</v>
      </c>
      <c r="I197" s="7">
        <v>1</v>
      </c>
      <c r="J197" s="6"/>
      <c r="K197" s="6"/>
      <c r="L197" s="166"/>
      <c r="M197" s="6"/>
      <c r="N197" s="6"/>
      <c r="O197" s="176"/>
      <c r="P197" s="6"/>
      <c r="Q197" s="91"/>
      <c r="R197" s="23"/>
      <c r="S197" s="6"/>
      <c r="T197" s="6"/>
      <c r="U197" s="6"/>
      <c r="V197" s="6"/>
      <c r="W197" s="6"/>
      <c r="X197" s="6"/>
      <c r="Y197" s="6"/>
      <c r="Z197" s="6"/>
      <c r="AA197" s="6"/>
    </row>
    <row r="198" spans="1:27" ht="56.25" x14ac:dyDescent="0.25">
      <c r="A198" s="6" t="s">
        <v>61</v>
      </c>
      <c r="B198" s="115" t="s">
        <v>632</v>
      </c>
      <c r="C198" s="6" t="s">
        <v>633</v>
      </c>
      <c r="D198" s="6" t="s">
        <v>643</v>
      </c>
      <c r="E198" s="116" t="s">
        <v>644</v>
      </c>
      <c r="F198" s="6"/>
      <c r="G198" s="6" t="s">
        <v>107</v>
      </c>
      <c r="H198" s="6" t="s">
        <v>397</v>
      </c>
      <c r="I198" s="7">
        <v>1</v>
      </c>
      <c r="J198" s="6"/>
      <c r="K198" s="6"/>
      <c r="L198" s="166"/>
      <c r="M198" s="6"/>
      <c r="N198" s="6"/>
      <c r="O198" s="176"/>
      <c r="P198" s="6"/>
      <c r="Q198" s="91"/>
      <c r="R198" s="23"/>
      <c r="S198" s="6"/>
      <c r="T198" s="6"/>
      <c r="U198" s="6"/>
      <c r="V198" s="6"/>
      <c r="W198" s="6"/>
      <c r="X198" s="6"/>
      <c r="Y198" s="6"/>
      <c r="Z198" s="6"/>
      <c r="AA198" s="6"/>
    </row>
    <row r="199" spans="1:27" ht="56.25" x14ac:dyDescent="0.25">
      <c r="A199" s="6" t="s">
        <v>61</v>
      </c>
      <c r="B199" s="115" t="s">
        <v>632</v>
      </c>
      <c r="C199" s="6" t="s">
        <v>633</v>
      </c>
      <c r="D199" s="6" t="s">
        <v>645</v>
      </c>
      <c r="E199" s="116" t="s">
        <v>646</v>
      </c>
      <c r="F199" s="6"/>
      <c r="G199" s="6" t="s">
        <v>107</v>
      </c>
      <c r="H199" s="6" t="s">
        <v>397</v>
      </c>
      <c r="I199" s="7">
        <v>1</v>
      </c>
      <c r="J199" s="6"/>
      <c r="K199" s="6"/>
      <c r="L199" s="166"/>
      <c r="M199" s="6"/>
      <c r="N199" s="6"/>
      <c r="O199" s="176"/>
      <c r="P199" s="6"/>
      <c r="Q199" s="91"/>
      <c r="R199" s="23"/>
      <c r="S199" s="6"/>
      <c r="T199" s="6"/>
      <c r="U199" s="6"/>
      <c r="V199" s="6"/>
      <c r="W199" s="6"/>
      <c r="X199" s="6"/>
      <c r="Y199" s="6"/>
      <c r="Z199" s="6"/>
      <c r="AA199" s="6"/>
    </row>
    <row r="200" spans="1:27" ht="56.25" x14ac:dyDescent="0.25">
      <c r="A200" s="6" t="s">
        <v>61</v>
      </c>
      <c r="B200" s="115" t="s">
        <v>632</v>
      </c>
      <c r="C200" s="6" t="s">
        <v>633</v>
      </c>
      <c r="D200" s="6" t="s">
        <v>647</v>
      </c>
      <c r="E200" s="116" t="s">
        <v>648</v>
      </c>
      <c r="F200" s="6"/>
      <c r="G200" s="6" t="s">
        <v>107</v>
      </c>
      <c r="H200" s="6" t="s">
        <v>397</v>
      </c>
      <c r="I200" s="7">
        <v>1</v>
      </c>
      <c r="J200" s="6"/>
      <c r="K200" s="6"/>
      <c r="L200" s="166"/>
      <c r="M200" s="6"/>
      <c r="N200" s="6"/>
      <c r="O200" s="176"/>
      <c r="P200" s="6"/>
      <c r="Q200" s="91"/>
      <c r="R200" s="23"/>
      <c r="S200" s="6"/>
      <c r="T200" s="6"/>
      <c r="U200" s="6"/>
      <c r="V200" s="6"/>
      <c r="W200" s="6"/>
      <c r="X200" s="6"/>
      <c r="Y200" s="6"/>
      <c r="Z200" s="6"/>
      <c r="AA200" s="6"/>
    </row>
    <row r="201" spans="1:27" ht="56.25" x14ac:dyDescent="0.25">
      <c r="A201" s="6" t="s">
        <v>61</v>
      </c>
      <c r="B201" s="115" t="s">
        <v>632</v>
      </c>
      <c r="C201" s="6" t="s">
        <v>633</v>
      </c>
      <c r="D201" s="6" t="s">
        <v>649</v>
      </c>
      <c r="E201" s="116" t="s">
        <v>650</v>
      </c>
      <c r="F201" s="6"/>
      <c r="G201" s="6" t="s">
        <v>107</v>
      </c>
      <c r="H201" s="6" t="s">
        <v>397</v>
      </c>
      <c r="I201" s="7">
        <v>1</v>
      </c>
      <c r="J201" s="6"/>
      <c r="K201" s="6"/>
      <c r="L201" s="166"/>
      <c r="M201" s="6"/>
      <c r="N201" s="6"/>
      <c r="O201" s="176"/>
      <c r="P201" s="6"/>
      <c r="Q201" s="91"/>
      <c r="R201" s="23"/>
      <c r="S201" s="6"/>
      <c r="T201" s="6"/>
      <c r="U201" s="6"/>
      <c r="V201" s="6"/>
      <c r="W201" s="6"/>
      <c r="X201" s="6"/>
      <c r="Y201" s="6"/>
      <c r="Z201" s="6"/>
      <c r="AA201" s="6"/>
    </row>
    <row r="202" spans="1:27" ht="56.25" x14ac:dyDescent="0.25">
      <c r="A202" s="6" t="s">
        <v>61</v>
      </c>
      <c r="B202" s="115" t="s">
        <v>632</v>
      </c>
      <c r="C202" s="6" t="s">
        <v>633</v>
      </c>
      <c r="D202" s="6" t="s">
        <v>651</v>
      </c>
      <c r="E202" s="116" t="s">
        <v>652</v>
      </c>
      <c r="F202" s="6"/>
      <c r="G202" s="6" t="s">
        <v>107</v>
      </c>
      <c r="H202" s="6" t="s">
        <v>397</v>
      </c>
      <c r="I202" s="7">
        <v>1</v>
      </c>
      <c r="J202" s="6"/>
      <c r="K202" s="6"/>
      <c r="L202" s="166"/>
      <c r="M202" s="6"/>
      <c r="N202" s="6"/>
      <c r="O202" s="176"/>
      <c r="P202" s="6"/>
      <c r="Q202" s="91"/>
      <c r="R202" s="23"/>
      <c r="S202" s="6"/>
      <c r="T202" s="6"/>
      <c r="U202" s="6"/>
      <c r="V202" s="6"/>
      <c r="W202" s="6"/>
      <c r="X202" s="6"/>
      <c r="Y202" s="6"/>
      <c r="Z202" s="6"/>
      <c r="AA202" s="6"/>
    </row>
    <row r="203" spans="1:27" ht="56.25" x14ac:dyDescent="0.25">
      <c r="A203" s="6" t="s">
        <v>61</v>
      </c>
      <c r="B203" s="115" t="s">
        <v>632</v>
      </c>
      <c r="C203" s="6" t="s">
        <v>633</v>
      </c>
      <c r="D203" s="6" t="s">
        <v>653</v>
      </c>
      <c r="E203" s="116" t="s">
        <v>654</v>
      </c>
      <c r="F203" s="6"/>
      <c r="G203" s="6" t="s">
        <v>107</v>
      </c>
      <c r="H203" s="6" t="s">
        <v>397</v>
      </c>
      <c r="I203" s="7">
        <v>1</v>
      </c>
      <c r="J203" s="6"/>
      <c r="K203" s="6"/>
      <c r="L203" s="166"/>
      <c r="M203" s="6"/>
      <c r="N203" s="6"/>
      <c r="O203" s="176"/>
      <c r="P203" s="6"/>
      <c r="Q203" s="91"/>
      <c r="R203" s="23"/>
      <c r="S203" s="6"/>
      <c r="T203" s="6"/>
      <c r="U203" s="6"/>
      <c r="V203" s="6"/>
      <c r="W203" s="6"/>
      <c r="X203" s="6"/>
      <c r="Y203" s="6"/>
      <c r="Z203" s="6"/>
      <c r="AA203" s="6"/>
    </row>
    <row r="204" spans="1:27" ht="56.25" x14ac:dyDescent="0.25">
      <c r="A204" s="6" t="s">
        <v>61</v>
      </c>
      <c r="B204" s="115" t="s">
        <v>632</v>
      </c>
      <c r="C204" s="6" t="s">
        <v>633</v>
      </c>
      <c r="D204" s="6" t="s">
        <v>655</v>
      </c>
      <c r="E204" s="6" t="s">
        <v>656</v>
      </c>
      <c r="F204" s="6"/>
      <c r="G204" s="6" t="s">
        <v>107</v>
      </c>
      <c r="H204" s="6" t="s">
        <v>657</v>
      </c>
      <c r="I204" s="6" t="s">
        <v>155</v>
      </c>
      <c r="J204" s="6"/>
      <c r="K204" s="6"/>
      <c r="L204" s="166"/>
      <c r="M204" s="6"/>
      <c r="N204" s="6"/>
      <c r="O204" s="176"/>
      <c r="P204" s="6"/>
      <c r="Q204" s="91"/>
      <c r="R204" s="23"/>
      <c r="S204" s="6"/>
      <c r="T204" s="6"/>
      <c r="U204" s="6"/>
      <c r="V204" s="6"/>
      <c r="W204" s="6"/>
      <c r="X204" s="6"/>
      <c r="Y204" s="6"/>
      <c r="Z204" s="6"/>
      <c r="AA204" s="6"/>
    </row>
    <row r="205" spans="1:27" s="65" customFormat="1" ht="78.75" hidden="1" x14ac:dyDescent="0.25">
      <c r="A205" s="12" t="s">
        <v>61</v>
      </c>
      <c r="B205" s="128" t="s">
        <v>632</v>
      </c>
      <c r="C205" s="12" t="s">
        <v>658</v>
      </c>
      <c r="D205" s="12" t="s">
        <v>659</v>
      </c>
      <c r="E205" s="12" t="s">
        <v>660</v>
      </c>
      <c r="F205" s="12"/>
      <c r="G205" s="12" t="s">
        <v>116</v>
      </c>
      <c r="H205" s="12" t="s">
        <v>661</v>
      </c>
      <c r="I205" s="152">
        <v>1</v>
      </c>
      <c r="J205" s="12"/>
      <c r="K205" s="12"/>
      <c r="L205" s="170"/>
      <c r="M205" s="12"/>
      <c r="N205" s="12"/>
      <c r="O205" s="180"/>
      <c r="P205" s="12"/>
      <c r="Q205" s="191"/>
      <c r="R205" s="27"/>
      <c r="S205" s="12"/>
      <c r="T205" s="12"/>
      <c r="U205" s="12"/>
      <c r="V205" s="12"/>
      <c r="W205" s="12"/>
      <c r="X205" s="12"/>
      <c r="Y205" s="12"/>
      <c r="Z205" s="12"/>
      <c r="AA205" s="12"/>
    </row>
    <row r="206" spans="1:27" ht="78.75" x14ac:dyDescent="0.25">
      <c r="A206" s="6" t="s">
        <v>61</v>
      </c>
      <c r="B206" s="115" t="s">
        <v>632</v>
      </c>
      <c r="C206" s="6" t="s">
        <v>658</v>
      </c>
      <c r="D206" s="6" t="s">
        <v>662</v>
      </c>
      <c r="E206" s="6" t="s">
        <v>660</v>
      </c>
      <c r="F206" s="6"/>
      <c r="G206" s="6" t="s">
        <v>103</v>
      </c>
      <c r="H206" s="6" t="s">
        <v>473</v>
      </c>
      <c r="I206" s="7">
        <v>1</v>
      </c>
      <c r="J206" s="6"/>
      <c r="K206" s="6"/>
      <c r="L206" s="166"/>
      <c r="M206" s="6"/>
      <c r="N206" s="6"/>
      <c r="O206" s="176"/>
      <c r="P206" s="6"/>
      <c r="Q206" s="91"/>
      <c r="R206" s="23"/>
      <c r="S206" s="6"/>
      <c r="T206" s="6"/>
      <c r="U206" s="6"/>
      <c r="V206" s="6"/>
      <c r="W206" s="6"/>
      <c r="X206" s="6"/>
      <c r="Y206" s="6"/>
      <c r="Z206" s="6"/>
      <c r="AA206" s="6"/>
    </row>
    <row r="207" spans="1:27" ht="56.25" hidden="1" x14ac:dyDescent="0.25">
      <c r="A207" s="6" t="s">
        <v>61</v>
      </c>
      <c r="B207" s="115" t="s">
        <v>632</v>
      </c>
      <c r="C207" s="6" t="s">
        <v>658</v>
      </c>
      <c r="D207" s="6" t="s">
        <v>663</v>
      </c>
      <c r="E207" s="6" t="s">
        <v>664</v>
      </c>
      <c r="F207" s="6"/>
      <c r="G207" s="6" t="s">
        <v>116</v>
      </c>
      <c r="H207" s="6" t="s">
        <v>477</v>
      </c>
      <c r="I207" s="6">
        <v>2030</v>
      </c>
      <c r="J207" s="6"/>
      <c r="K207" s="6"/>
      <c r="L207" s="166"/>
      <c r="M207" s="6"/>
      <c r="N207" s="6"/>
      <c r="O207" s="176"/>
      <c r="P207" s="6"/>
      <c r="Q207" s="91"/>
      <c r="R207" s="23"/>
      <c r="S207" s="6"/>
      <c r="T207" s="6"/>
      <c r="U207" s="6"/>
      <c r="V207" s="6"/>
      <c r="W207" s="6"/>
      <c r="X207" s="6"/>
      <c r="Y207" s="6"/>
      <c r="Z207" s="6"/>
      <c r="AA207" s="6"/>
    </row>
    <row r="208" spans="1:27" ht="78.75" x14ac:dyDescent="0.25">
      <c r="A208" s="6" t="s">
        <v>61</v>
      </c>
      <c r="B208" s="115" t="s">
        <v>632</v>
      </c>
      <c r="C208" s="6" t="s">
        <v>665</v>
      </c>
      <c r="D208" s="6" t="s">
        <v>666</v>
      </c>
      <c r="E208" s="6" t="s">
        <v>667</v>
      </c>
      <c r="F208" s="6"/>
      <c r="G208" s="6" t="s">
        <v>103</v>
      </c>
      <c r="H208" s="6" t="s">
        <v>668</v>
      </c>
      <c r="I208" s="7">
        <v>1</v>
      </c>
      <c r="J208" s="6"/>
      <c r="K208" s="6"/>
      <c r="L208" s="166"/>
      <c r="M208" s="6"/>
      <c r="N208" s="6"/>
      <c r="O208" s="176"/>
      <c r="P208" s="6"/>
      <c r="Q208" s="91"/>
      <c r="R208" s="23"/>
      <c r="S208" s="6"/>
      <c r="T208" s="6"/>
      <c r="U208" s="6"/>
      <c r="V208" s="6"/>
      <c r="W208" s="6"/>
      <c r="X208" s="6"/>
      <c r="Y208" s="6"/>
      <c r="Z208" s="6"/>
      <c r="AA208" s="6"/>
    </row>
    <row r="209" spans="1:27" ht="63" x14ac:dyDescent="0.25">
      <c r="A209" s="6" t="s">
        <v>61</v>
      </c>
      <c r="B209" s="115" t="s">
        <v>632</v>
      </c>
      <c r="C209" s="6" t="s">
        <v>669</v>
      </c>
      <c r="D209" s="6" t="s">
        <v>670</v>
      </c>
      <c r="E209" s="6" t="s">
        <v>671</v>
      </c>
      <c r="F209" s="6"/>
      <c r="G209" s="6" t="s">
        <v>107</v>
      </c>
      <c r="H209" s="6" t="s">
        <v>672</v>
      </c>
      <c r="I209" s="7">
        <v>0.5</v>
      </c>
      <c r="J209" s="6"/>
      <c r="K209" s="6"/>
      <c r="L209" s="166"/>
      <c r="M209" s="6"/>
      <c r="N209" s="6"/>
      <c r="O209" s="176"/>
      <c r="P209" s="6"/>
      <c r="Q209" s="91"/>
      <c r="R209" s="23"/>
      <c r="S209" s="6"/>
      <c r="T209" s="6"/>
      <c r="U209" s="6"/>
      <c r="V209" s="6"/>
      <c r="W209" s="6"/>
      <c r="X209" s="6"/>
      <c r="Y209" s="6"/>
      <c r="Z209" s="6"/>
      <c r="AA209" s="6"/>
    </row>
    <row r="210" spans="1:27" ht="63" x14ac:dyDescent="0.25">
      <c r="A210" s="6" t="s">
        <v>61</v>
      </c>
      <c r="B210" s="115" t="s">
        <v>632</v>
      </c>
      <c r="C210" s="6" t="s">
        <v>669</v>
      </c>
      <c r="D210" s="6" t="s">
        <v>673</v>
      </c>
      <c r="E210" s="6" t="s">
        <v>674</v>
      </c>
      <c r="F210" s="6"/>
      <c r="G210" s="6" t="s">
        <v>107</v>
      </c>
      <c r="H210" s="6" t="s">
        <v>521</v>
      </c>
      <c r="I210" s="6" t="s">
        <v>255</v>
      </c>
      <c r="J210" s="6"/>
      <c r="K210" s="6"/>
      <c r="L210" s="166"/>
      <c r="M210" s="6"/>
      <c r="N210" s="6"/>
      <c r="O210" s="176"/>
      <c r="P210" s="6"/>
      <c r="Q210" s="91"/>
      <c r="R210" s="23"/>
      <c r="S210" s="6"/>
      <c r="T210" s="6"/>
      <c r="U210" s="6"/>
      <c r="V210" s="6"/>
      <c r="W210" s="6"/>
      <c r="X210" s="6"/>
      <c r="Y210" s="6"/>
      <c r="Z210" s="6"/>
      <c r="AA210" s="6"/>
    </row>
    <row r="211" spans="1:27" ht="94.5" x14ac:dyDescent="0.25">
      <c r="A211" s="6" t="s">
        <v>61</v>
      </c>
      <c r="B211" s="115" t="s">
        <v>632</v>
      </c>
      <c r="C211" s="6" t="s">
        <v>669</v>
      </c>
      <c r="D211" s="6" t="s">
        <v>675</v>
      </c>
      <c r="E211" s="6" t="s">
        <v>676</v>
      </c>
      <c r="F211" s="6"/>
      <c r="G211" s="6" t="s">
        <v>107</v>
      </c>
      <c r="H211" s="6" t="s">
        <v>521</v>
      </c>
      <c r="I211" s="6" t="s">
        <v>255</v>
      </c>
      <c r="J211" s="6"/>
      <c r="K211" s="6"/>
      <c r="L211" s="166"/>
      <c r="M211" s="6"/>
      <c r="N211" s="6"/>
      <c r="O211" s="176"/>
      <c r="P211" s="6"/>
      <c r="Q211" s="91"/>
      <c r="R211" s="23"/>
      <c r="S211" s="6"/>
      <c r="T211" s="6"/>
      <c r="U211" s="6"/>
      <c r="V211" s="6"/>
      <c r="W211" s="6"/>
      <c r="X211" s="6"/>
      <c r="Y211" s="6"/>
      <c r="Z211" s="6"/>
      <c r="AA211" s="6"/>
    </row>
    <row r="212" spans="1:27" ht="252" x14ac:dyDescent="0.25">
      <c r="A212" s="6" t="s">
        <v>61</v>
      </c>
      <c r="B212" s="115" t="s">
        <v>632</v>
      </c>
      <c r="C212" s="6" t="s">
        <v>669</v>
      </c>
      <c r="D212" s="6" t="s">
        <v>677</v>
      </c>
      <c r="E212" s="6" t="s">
        <v>678</v>
      </c>
      <c r="F212" s="6"/>
      <c r="G212" s="6" t="s">
        <v>107</v>
      </c>
      <c r="H212" s="6" t="s">
        <v>679</v>
      </c>
      <c r="I212" s="7">
        <v>1</v>
      </c>
      <c r="J212" s="6"/>
      <c r="K212" s="6"/>
      <c r="L212" s="166"/>
      <c r="M212" s="6"/>
      <c r="N212" s="6"/>
      <c r="O212" s="176"/>
      <c r="P212" s="6"/>
      <c r="Q212" s="91"/>
      <c r="R212" s="23"/>
      <c r="S212" s="6"/>
      <c r="T212" s="6"/>
      <c r="U212" s="6"/>
      <c r="V212" s="6"/>
      <c r="W212" s="6"/>
      <c r="X212" s="6"/>
      <c r="Y212" s="6"/>
      <c r="Z212" s="6"/>
      <c r="AA212" s="6"/>
    </row>
    <row r="213" spans="1:27" ht="63" hidden="1" x14ac:dyDescent="0.25">
      <c r="A213" s="6" t="s">
        <v>61</v>
      </c>
      <c r="B213" s="115" t="s">
        <v>632</v>
      </c>
      <c r="C213" s="6" t="s">
        <v>669</v>
      </c>
      <c r="D213" s="6" t="s">
        <v>680</v>
      </c>
      <c r="E213" s="6" t="s">
        <v>681</v>
      </c>
      <c r="F213" s="6"/>
      <c r="G213" s="6" t="s">
        <v>116</v>
      </c>
      <c r="H213" s="6" t="s">
        <v>682</v>
      </c>
      <c r="I213" s="6" t="s">
        <v>683</v>
      </c>
      <c r="J213" s="6"/>
      <c r="K213" s="6"/>
      <c r="L213" s="166"/>
      <c r="M213" s="6"/>
      <c r="N213" s="6"/>
      <c r="O213" s="176"/>
      <c r="P213" s="6"/>
      <c r="Q213" s="91"/>
      <c r="R213" s="23"/>
      <c r="S213" s="6"/>
      <c r="T213" s="6"/>
      <c r="U213" s="6"/>
      <c r="V213" s="6"/>
      <c r="W213" s="6"/>
      <c r="X213" s="6"/>
      <c r="Y213" s="6"/>
      <c r="Z213" s="6"/>
      <c r="AA213" s="6"/>
    </row>
    <row r="214" spans="1:27" x14ac:dyDescent="0.25">
      <c r="A214" s="129" t="s">
        <v>684</v>
      </c>
      <c r="B214" s="130"/>
      <c r="C214" s="76"/>
      <c r="D214" s="76"/>
      <c r="E214" s="76"/>
      <c r="F214" s="76"/>
      <c r="G214" s="76"/>
      <c r="H214" s="76"/>
      <c r="I214" s="76"/>
      <c r="J214" s="76"/>
      <c r="K214" s="76"/>
      <c r="L214" s="76"/>
      <c r="M214" s="76"/>
      <c r="N214" s="76"/>
      <c r="O214" s="76"/>
      <c r="P214" s="160"/>
      <c r="Q214" s="77"/>
      <c r="R214" s="78"/>
      <c r="S214" s="76"/>
      <c r="T214" s="76"/>
      <c r="U214" s="76"/>
      <c r="V214" s="76"/>
      <c r="W214" s="76"/>
      <c r="X214" s="76"/>
      <c r="Y214" s="76"/>
      <c r="Z214" s="76"/>
      <c r="AA214" s="76"/>
    </row>
    <row r="215" spans="1:27" ht="110.25" x14ac:dyDescent="0.25">
      <c r="A215" s="6" t="s">
        <v>63</v>
      </c>
      <c r="B215" s="115" t="s">
        <v>99</v>
      </c>
      <c r="C215" s="6" t="s">
        <v>685</v>
      </c>
      <c r="D215" s="6" t="s">
        <v>686</v>
      </c>
      <c r="E215" s="6" t="s">
        <v>687</v>
      </c>
      <c r="F215" s="6"/>
      <c r="G215" s="6" t="s">
        <v>107</v>
      </c>
      <c r="H215" s="6" t="s">
        <v>529</v>
      </c>
      <c r="I215" s="6" t="s">
        <v>530</v>
      </c>
      <c r="J215" s="6"/>
      <c r="K215" s="6"/>
      <c r="L215" s="166"/>
      <c r="M215" s="6"/>
      <c r="N215" s="6"/>
      <c r="O215" s="176"/>
      <c r="P215" s="6"/>
      <c r="Q215" s="91"/>
      <c r="R215" s="23"/>
      <c r="S215" s="6"/>
      <c r="T215" s="6"/>
      <c r="U215" s="6"/>
      <c r="V215" s="6"/>
      <c r="W215" s="6"/>
      <c r="X215" s="6"/>
      <c r="Y215" s="6"/>
      <c r="Z215" s="6"/>
      <c r="AA215" s="6"/>
    </row>
    <row r="216" spans="1:27" ht="63" x14ac:dyDescent="0.25">
      <c r="A216" s="6" t="s">
        <v>63</v>
      </c>
      <c r="B216" s="115" t="s">
        <v>99</v>
      </c>
      <c r="C216" s="6" t="s">
        <v>688</v>
      </c>
      <c r="D216" s="6" t="s">
        <v>689</v>
      </c>
      <c r="E216" s="6" t="s">
        <v>690</v>
      </c>
      <c r="F216" s="6"/>
      <c r="G216" s="6" t="s">
        <v>107</v>
      </c>
      <c r="H216" s="6" t="s">
        <v>691</v>
      </c>
      <c r="I216" s="6" t="s">
        <v>130</v>
      </c>
      <c r="J216" s="6"/>
      <c r="K216" s="6"/>
      <c r="L216" s="166"/>
      <c r="M216" s="6"/>
      <c r="N216" s="6"/>
      <c r="O216" s="176"/>
      <c r="P216" s="6"/>
      <c r="Q216" s="91"/>
      <c r="R216" s="23"/>
      <c r="S216" s="6"/>
      <c r="T216" s="6"/>
      <c r="U216" s="6"/>
      <c r="V216" s="6"/>
      <c r="W216" s="6"/>
      <c r="X216" s="6"/>
      <c r="Y216" s="6"/>
      <c r="Z216" s="6"/>
      <c r="AA216" s="6"/>
    </row>
    <row r="217" spans="1:27" ht="78.75" hidden="1" x14ac:dyDescent="0.25">
      <c r="A217" s="6" t="s">
        <v>63</v>
      </c>
      <c r="B217" s="115" t="s">
        <v>99</v>
      </c>
      <c r="C217" s="6" t="s">
        <v>688</v>
      </c>
      <c r="D217" s="6" t="s">
        <v>692</v>
      </c>
      <c r="E217" s="6" t="s">
        <v>693</v>
      </c>
      <c r="F217" s="6"/>
      <c r="G217" s="6" t="s">
        <v>116</v>
      </c>
      <c r="H217" s="6" t="s">
        <v>694</v>
      </c>
      <c r="I217" s="7">
        <v>1</v>
      </c>
      <c r="J217" s="6"/>
      <c r="K217" s="6"/>
      <c r="L217" s="166"/>
      <c r="M217" s="6"/>
      <c r="N217" s="6"/>
      <c r="O217" s="176"/>
      <c r="P217" s="6"/>
      <c r="Q217" s="91"/>
      <c r="R217" s="23"/>
      <c r="S217" s="6"/>
      <c r="T217" s="6"/>
      <c r="U217" s="6"/>
      <c r="V217" s="6"/>
      <c r="W217" s="6"/>
      <c r="X217" s="6"/>
      <c r="Y217" s="6"/>
      <c r="Z217" s="6"/>
      <c r="AA217" s="6"/>
    </row>
    <row r="218" spans="1:27" ht="63" hidden="1" x14ac:dyDescent="0.25">
      <c r="A218" s="6" t="s">
        <v>63</v>
      </c>
      <c r="B218" s="115" t="s">
        <v>99</v>
      </c>
      <c r="C218" s="6" t="s">
        <v>688</v>
      </c>
      <c r="D218" s="6" t="s">
        <v>695</v>
      </c>
      <c r="E218" s="6" t="s">
        <v>696</v>
      </c>
      <c r="F218" s="6"/>
      <c r="G218" s="6" t="s">
        <v>116</v>
      </c>
      <c r="H218" s="6" t="s">
        <v>697</v>
      </c>
      <c r="I218" s="7">
        <v>1</v>
      </c>
      <c r="J218" s="6"/>
      <c r="K218" s="6"/>
      <c r="L218" s="166"/>
      <c r="M218" s="6"/>
      <c r="N218" s="6"/>
      <c r="O218" s="176"/>
      <c r="P218" s="6"/>
      <c r="Q218" s="91"/>
      <c r="R218" s="23"/>
      <c r="S218" s="6"/>
      <c r="T218" s="6"/>
      <c r="U218" s="6"/>
      <c r="V218" s="6"/>
      <c r="W218" s="6"/>
      <c r="X218" s="6"/>
      <c r="Y218" s="6"/>
      <c r="Z218" s="6"/>
      <c r="AA218" s="6"/>
    </row>
    <row r="219" spans="1:27" ht="63" hidden="1" x14ac:dyDescent="0.25">
      <c r="A219" s="6" t="s">
        <v>63</v>
      </c>
      <c r="B219" s="115" t="s">
        <v>99</v>
      </c>
      <c r="C219" s="6" t="s">
        <v>688</v>
      </c>
      <c r="D219" s="6" t="s">
        <v>698</v>
      </c>
      <c r="E219" s="6" t="s">
        <v>699</v>
      </c>
      <c r="F219" s="6"/>
      <c r="G219" s="6" t="s">
        <v>116</v>
      </c>
      <c r="H219" s="6" t="s">
        <v>700</v>
      </c>
      <c r="I219" s="7">
        <v>1</v>
      </c>
      <c r="J219" s="6"/>
      <c r="K219" s="6"/>
      <c r="L219" s="166"/>
      <c r="M219" s="6"/>
      <c r="N219" s="6"/>
      <c r="O219" s="176"/>
      <c r="P219" s="6"/>
      <c r="Q219" s="91"/>
      <c r="R219" s="23"/>
      <c r="S219" s="6"/>
      <c r="T219" s="6"/>
      <c r="U219" s="6"/>
      <c r="V219" s="6"/>
      <c r="W219" s="6"/>
      <c r="X219" s="6"/>
      <c r="Y219" s="6"/>
      <c r="Z219" s="6"/>
      <c r="AA219" s="6"/>
    </row>
    <row r="220" spans="1:27" ht="63" x14ac:dyDescent="0.25">
      <c r="A220" s="6" t="s">
        <v>63</v>
      </c>
      <c r="B220" s="115" t="s">
        <v>99</v>
      </c>
      <c r="C220" s="6" t="s">
        <v>688</v>
      </c>
      <c r="D220" s="6" t="s">
        <v>701</v>
      </c>
      <c r="E220" s="6" t="s">
        <v>702</v>
      </c>
      <c r="F220" s="6"/>
      <c r="G220" s="6" t="s">
        <v>107</v>
      </c>
      <c r="H220" s="6" t="s">
        <v>703</v>
      </c>
      <c r="I220" s="6" t="s">
        <v>704</v>
      </c>
      <c r="J220" s="6"/>
      <c r="K220" s="6"/>
      <c r="L220" s="166"/>
      <c r="M220" s="6"/>
      <c r="N220" s="6"/>
      <c r="O220" s="176"/>
      <c r="P220" s="6"/>
      <c r="Q220" s="91"/>
      <c r="R220" s="23"/>
      <c r="S220" s="6"/>
      <c r="T220" s="6"/>
      <c r="U220" s="6"/>
      <c r="V220" s="6"/>
      <c r="W220" s="6"/>
      <c r="X220" s="6"/>
      <c r="Y220" s="6"/>
      <c r="Z220" s="6"/>
      <c r="AA220" s="6"/>
    </row>
    <row r="221" spans="1:27" ht="31.5" x14ac:dyDescent="0.25">
      <c r="A221" s="6" t="s">
        <v>63</v>
      </c>
      <c r="B221" s="115" t="s">
        <v>99</v>
      </c>
      <c r="C221" s="6" t="s">
        <v>705</v>
      </c>
      <c r="D221" s="6" t="s">
        <v>706</v>
      </c>
      <c r="E221" s="6" t="s">
        <v>574</v>
      </c>
      <c r="F221" s="6"/>
      <c r="G221" s="6" t="s">
        <v>107</v>
      </c>
      <c r="H221" s="6" t="s">
        <v>575</v>
      </c>
      <c r="I221" s="6" t="s">
        <v>180</v>
      </c>
      <c r="J221" s="6"/>
      <c r="K221" s="6"/>
      <c r="L221" s="166"/>
      <c r="M221" s="6"/>
      <c r="N221" s="6"/>
      <c r="O221" s="176"/>
      <c r="P221" s="6"/>
      <c r="Q221" s="91"/>
      <c r="R221" s="23"/>
      <c r="S221" s="6"/>
      <c r="T221" s="6"/>
      <c r="U221" s="6"/>
      <c r="V221" s="6"/>
      <c r="W221" s="6"/>
      <c r="X221" s="6"/>
      <c r="Y221" s="6"/>
      <c r="Z221" s="6"/>
      <c r="AA221" s="6"/>
    </row>
    <row r="222" spans="1:27" ht="94.5" x14ac:dyDescent="0.25">
      <c r="A222" s="6" t="s">
        <v>63</v>
      </c>
      <c r="B222" s="115" t="s">
        <v>99</v>
      </c>
      <c r="C222" s="6" t="s">
        <v>705</v>
      </c>
      <c r="D222" s="6" t="s">
        <v>707</v>
      </c>
      <c r="E222" s="6" t="s">
        <v>569</v>
      </c>
      <c r="F222" s="6"/>
      <c r="G222" s="6" t="s">
        <v>107</v>
      </c>
      <c r="H222" s="6" t="s">
        <v>570</v>
      </c>
      <c r="I222" s="6" t="s">
        <v>571</v>
      </c>
      <c r="J222" s="6"/>
      <c r="K222" s="6"/>
      <c r="L222" s="166"/>
      <c r="M222" s="6"/>
      <c r="N222" s="6"/>
      <c r="O222" s="176"/>
      <c r="P222" s="6"/>
      <c r="Q222" s="91"/>
      <c r="R222" s="23"/>
      <c r="S222" s="6"/>
      <c r="T222" s="6"/>
      <c r="U222" s="6"/>
      <c r="V222" s="6"/>
      <c r="W222" s="6"/>
      <c r="X222" s="6"/>
      <c r="Y222" s="6"/>
      <c r="Z222" s="6"/>
      <c r="AA222" s="6"/>
    </row>
    <row r="223" spans="1:27" ht="78.75" x14ac:dyDescent="0.25">
      <c r="A223" s="6" t="s">
        <v>63</v>
      </c>
      <c r="B223" s="115" t="s">
        <v>240</v>
      </c>
      <c r="C223" s="6" t="s">
        <v>708</v>
      </c>
      <c r="D223" s="6" t="s">
        <v>709</v>
      </c>
      <c r="E223" s="6" t="s">
        <v>710</v>
      </c>
      <c r="F223" s="6"/>
      <c r="G223" s="6" t="s">
        <v>107</v>
      </c>
      <c r="H223" s="6" t="s">
        <v>711</v>
      </c>
      <c r="I223" s="6" t="s">
        <v>712</v>
      </c>
      <c r="J223" s="6"/>
      <c r="K223" s="6"/>
      <c r="L223" s="166"/>
      <c r="M223" s="6"/>
      <c r="N223" s="6"/>
      <c r="O223" s="176"/>
      <c r="P223" s="6"/>
      <c r="Q223" s="91"/>
      <c r="R223" s="23"/>
      <c r="S223" s="6"/>
      <c r="T223" s="6"/>
      <c r="U223" s="6"/>
      <c r="V223" s="6"/>
      <c r="W223" s="6"/>
      <c r="X223" s="6"/>
      <c r="Y223" s="6"/>
      <c r="Z223" s="6"/>
      <c r="AA223" s="6"/>
    </row>
    <row r="224" spans="1:27" ht="78.75" x14ac:dyDescent="0.25">
      <c r="A224" s="6" t="s">
        <v>63</v>
      </c>
      <c r="B224" s="115" t="s">
        <v>240</v>
      </c>
      <c r="C224" s="6" t="s">
        <v>708</v>
      </c>
      <c r="D224" s="6" t="s">
        <v>713</v>
      </c>
      <c r="E224" s="6" t="s">
        <v>714</v>
      </c>
      <c r="F224" s="6"/>
      <c r="G224" s="6" t="s">
        <v>107</v>
      </c>
      <c r="H224" s="6" t="s">
        <v>715</v>
      </c>
      <c r="I224" s="6" t="s">
        <v>716</v>
      </c>
      <c r="J224" s="6"/>
      <c r="K224" s="6"/>
      <c r="L224" s="166"/>
      <c r="M224" s="6"/>
      <c r="N224" s="6"/>
      <c r="O224" s="176"/>
      <c r="P224" s="6"/>
      <c r="Q224" s="91"/>
      <c r="R224" s="23"/>
      <c r="S224" s="6"/>
      <c r="T224" s="6"/>
      <c r="U224" s="6"/>
      <c r="V224" s="6"/>
      <c r="W224" s="6"/>
      <c r="X224" s="6"/>
      <c r="Y224" s="6"/>
      <c r="Z224" s="6"/>
      <c r="AA224" s="6"/>
    </row>
    <row r="225" spans="1:27" ht="94.5" x14ac:dyDescent="0.25">
      <c r="A225" s="6" t="s">
        <v>63</v>
      </c>
      <c r="B225" s="115" t="s">
        <v>240</v>
      </c>
      <c r="C225" s="6" t="s">
        <v>708</v>
      </c>
      <c r="D225" s="6" t="s">
        <v>717</v>
      </c>
      <c r="E225" s="6" t="s">
        <v>718</v>
      </c>
      <c r="F225" s="6"/>
      <c r="G225" s="6" t="s">
        <v>107</v>
      </c>
      <c r="H225" s="6" t="s">
        <v>582</v>
      </c>
      <c r="I225" s="6" t="s">
        <v>583</v>
      </c>
      <c r="J225" s="6"/>
      <c r="K225" s="6"/>
      <c r="L225" s="166"/>
      <c r="M225" s="6"/>
      <c r="N225" s="6"/>
      <c r="O225" s="176"/>
      <c r="P225" s="6"/>
      <c r="Q225" s="91"/>
      <c r="R225" s="23"/>
      <c r="S225" s="6"/>
      <c r="T225" s="6"/>
      <c r="U225" s="6"/>
      <c r="V225" s="6"/>
      <c r="W225" s="6"/>
      <c r="X225" s="6"/>
      <c r="Y225" s="6"/>
      <c r="Z225" s="6"/>
      <c r="AA225" s="6"/>
    </row>
    <row r="226" spans="1:27" ht="63" x14ac:dyDescent="0.25">
      <c r="A226" s="6" t="s">
        <v>63</v>
      </c>
      <c r="B226" s="115" t="s">
        <v>240</v>
      </c>
      <c r="C226" s="6" t="s">
        <v>719</v>
      </c>
      <c r="D226" s="6" t="s">
        <v>720</v>
      </c>
      <c r="E226" s="6" t="s">
        <v>721</v>
      </c>
      <c r="F226" s="6"/>
      <c r="G226" s="6" t="s">
        <v>107</v>
      </c>
      <c r="H226" s="6" t="s">
        <v>722</v>
      </c>
      <c r="I226" s="7">
        <v>1</v>
      </c>
      <c r="J226" s="6"/>
      <c r="K226" s="6"/>
      <c r="L226" s="166"/>
      <c r="M226" s="6"/>
      <c r="N226" s="6"/>
      <c r="O226" s="176"/>
      <c r="P226" s="6"/>
      <c r="Q226" s="91"/>
      <c r="R226" s="23"/>
      <c r="S226" s="6"/>
      <c r="T226" s="6"/>
      <c r="U226" s="6"/>
      <c r="V226" s="6"/>
      <c r="W226" s="6"/>
      <c r="X226" s="6"/>
      <c r="Y226" s="6"/>
      <c r="Z226" s="6"/>
      <c r="AA226" s="6"/>
    </row>
    <row r="227" spans="1:27" ht="78.75" x14ac:dyDescent="0.25">
      <c r="A227" s="6" t="s">
        <v>63</v>
      </c>
      <c r="B227" s="115" t="s">
        <v>240</v>
      </c>
      <c r="C227" s="6" t="s">
        <v>723</v>
      </c>
      <c r="D227" s="6" t="s">
        <v>724</v>
      </c>
      <c r="E227" s="131" t="s">
        <v>298</v>
      </c>
      <c r="F227" s="16"/>
      <c r="G227" s="16" t="s">
        <v>107</v>
      </c>
      <c r="H227" s="16"/>
      <c r="I227" s="18"/>
      <c r="J227" s="16"/>
      <c r="K227" s="16"/>
      <c r="L227" s="165"/>
      <c r="M227" s="16"/>
      <c r="N227" s="16"/>
      <c r="O227" s="175"/>
      <c r="P227" s="16"/>
      <c r="Q227" s="91"/>
      <c r="R227" s="24"/>
      <c r="S227" s="16"/>
      <c r="T227" s="16"/>
      <c r="U227" s="16"/>
      <c r="V227" s="16"/>
      <c r="W227" s="16"/>
      <c r="X227" s="16"/>
      <c r="Y227" s="16"/>
      <c r="Z227" s="16"/>
      <c r="AA227" s="16"/>
    </row>
    <row r="228" spans="1:27" ht="82.5" customHeight="1" x14ac:dyDescent="0.25">
      <c r="A228" s="6" t="s">
        <v>63</v>
      </c>
      <c r="B228" s="115" t="s">
        <v>240</v>
      </c>
      <c r="C228" s="6" t="s">
        <v>723</v>
      </c>
      <c r="D228" s="6" t="s">
        <v>725</v>
      </c>
      <c r="E228" s="116" t="s">
        <v>726</v>
      </c>
      <c r="F228" s="6"/>
      <c r="G228" s="6" t="s">
        <v>107</v>
      </c>
      <c r="H228" s="6" t="s">
        <v>299</v>
      </c>
      <c r="I228" s="7">
        <v>1</v>
      </c>
      <c r="J228" s="6"/>
      <c r="K228" s="6"/>
      <c r="L228" s="166"/>
      <c r="M228" s="6"/>
      <c r="N228" s="6"/>
      <c r="O228" s="176"/>
      <c r="P228" s="6"/>
      <c r="Q228" s="91"/>
      <c r="R228" s="23"/>
      <c r="S228" s="6"/>
      <c r="T228" s="6"/>
      <c r="U228" s="6"/>
      <c r="V228" s="6"/>
      <c r="W228" s="6"/>
      <c r="X228" s="6"/>
      <c r="Y228" s="6"/>
      <c r="Z228" s="6"/>
      <c r="AA228" s="6"/>
    </row>
    <row r="229" spans="1:27" ht="47.25" x14ac:dyDescent="0.25">
      <c r="A229" s="6" t="s">
        <v>63</v>
      </c>
      <c r="B229" s="115" t="s">
        <v>240</v>
      </c>
      <c r="C229" s="6" t="s">
        <v>723</v>
      </c>
      <c r="D229" s="6" t="s">
        <v>727</v>
      </c>
      <c r="E229" s="116" t="s">
        <v>593</v>
      </c>
      <c r="F229" s="6"/>
      <c r="G229" s="6" t="s">
        <v>107</v>
      </c>
      <c r="H229" s="6" t="s">
        <v>594</v>
      </c>
      <c r="I229" s="7">
        <v>1</v>
      </c>
      <c r="J229" s="6"/>
      <c r="K229" s="6"/>
      <c r="L229" s="166"/>
      <c r="M229" s="6"/>
      <c r="N229" s="6"/>
      <c r="O229" s="176"/>
      <c r="P229" s="6"/>
      <c r="Q229" s="91"/>
      <c r="R229" s="23"/>
      <c r="S229" s="6"/>
      <c r="T229" s="6"/>
      <c r="U229" s="6"/>
      <c r="V229" s="6"/>
      <c r="W229" s="6"/>
      <c r="X229" s="6"/>
      <c r="Y229" s="6"/>
      <c r="Z229" s="6"/>
      <c r="AA229" s="6"/>
    </row>
    <row r="230" spans="1:27" ht="110.25" x14ac:dyDescent="0.25">
      <c r="A230" s="6" t="s">
        <v>63</v>
      </c>
      <c r="B230" s="115" t="s">
        <v>240</v>
      </c>
      <c r="C230" s="6" t="s">
        <v>723</v>
      </c>
      <c r="D230" s="6" t="s">
        <v>728</v>
      </c>
      <c r="E230" s="116" t="s">
        <v>729</v>
      </c>
      <c r="F230" s="6"/>
      <c r="G230" s="6" t="s">
        <v>107</v>
      </c>
      <c r="H230" s="6" t="s">
        <v>730</v>
      </c>
      <c r="I230" s="7">
        <v>1</v>
      </c>
      <c r="J230" s="6"/>
      <c r="K230" s="6"/>
      <c r="L230" s="166"/>
      <c r="M230" s="6"/>
      <c r="N230" s="6"/>
      <c r="O230" s="176"/>
      <c r="P230" s="6"/>
      <c r="Q230" s="91"/>
      <c r="R230" s="23"/>
      <c r="S230" s="6"/>
      <c r="T230" s="6"/>
      <c r="U230" s="6"/>
      <c r="V230" s="6"/>
      <c r="W230" s="6"/>
      <c r="X230" s="6"/>
      <c r="Y230" s="6"/>
      <c r="Z230" s="6"/>
      <c r="AA230" s="6"/>
    </row>
    <row r="231" spans="1:27" ht="47.25" x14ac:dyDescent="0.25">
      <c r="A231" s="6" t="s">
        <v>63</v>
      </c>
      <c r="B231" s="115" t="s">
        <v>240</v>
      </c>
      <c r="C231" s="6" t="s">
        <v>731</v>
      </c>
      <c r="D231" s="6" t="s">
        <v>732</v>
      </c>
      <c r="E231" s="6" t="s">
        <v>733</v>
      </c>
      <c r="F231" s="6"/>
      <c r="G231" s="6" t="s">
        <v>107</v>
      </c>
      <c r="H231" s="6" t="s">
        <v>304</v>
      </c>
      <c r="I231" s="6" t="s">
        <v>255</v>
      </c>
      <c r="J231" s="6"/>
      <c r="K231" s="6"/>
      <c r="L231" s="166"/>
      <c r="M231" s="6"/>
      <c r="N231" s="6"/>
      <c r="O231" s="176"/>
      <c r="P231" s="6"/>
      <c r="Q231" s="91"/>
      <c r="R231" s="23"/>
      <c r="S231" s="6"/>
      <c r="T231" s="6"/>
      <c r="U231" s="6"/>
      <c r="V231" s="6"/>
      <c r="W231" s="6"/>
      <c r="X231" s="6"/>
      <c r="Y231" s="6"/>
      <c r="Z231" s="6"/>
      <c r="AA231" s="6"/>
    </row>
    <row r="232" spans="1:27" ht="78.75" x14ac:dyDescent="0.25">
      <c r="A232" s="6" t="s">
        <v>63</v>
      </c>
      <c r="B232" s="115" t="s">
        <v>319</v>
      </c>
      <c r="C232" s="6" t="s">
        <v>734</v>
      </c>
      <c r="D232" s="6" t="s">
        <v>735</v>
      </c>
      <c r="E232" s="6" t="s">
        <v>736</v>
      </c>
      <c r="F232" s="6"/>
      <c r="G232" s="6" t="s">
        <v>107</v>
      </c>
      <c r="H232" s="6" t="s">
        <v>737</v>
      </c>
      <c r="I232" s="7">
        <v>1</v>
      </c>
      <c r="J232" s="6"/>
      <c r="K232" s="6"/>
      <c r="L232" s="166"/>
      <c r="M232" s="6"/>
      <c r="N232" s="6"/>
      <c r="O232" s="176"/>
      <c r="P232" s="6"/>
      <c r="Q232" s="91"/>
      <c r="R232" s="23"/>
      <c r="S232" s="6"/>
      <c r="T232" s="6"/>
      <c r="U232" s="6"/>
      <c r="V232" s="6"/>
      <c r="W232" s="6"/>
      <c r="X232" s="6"/>
      <c r="Y232" s="6"/>
      <c r="Z232" s="6"/>
      <c r="AA232" s="6"/>
    </row>
    <row r="233" spans="1:27" ht="94.5" x14ac:dyDescent="0.25">
      <c r="A233" s="6" t="s">
        <v>63</v>
      </c>
      <c r="B233" s="115" t="s">
        <v>319</v>
      </c>
      <c r="C233" s="6" t="s">
        <v>738</v>
      </c>
      <c r="D233" s="6" t="s">
        <v>739</v>
      </c>
      <c r="E233" s="6" t="s">
        <v>740</v>
      </c>
      <c r="F233" s="6"/>
      <c r="G233" s="6" t="s">
        <v>107</v>
      </c>
      <c r="H233" s="6" t="s">
        <v>741</v>
      </c>
      <c r="I233" s="6" t="s">
        <v>742</v>
      </c>
      <c r="J233" s="6"/>
      <c r="K233" s="6"/>
      <c r="L233" s="166"/>
      <c r="M233" s="6"/>
      <c r="N233" s="6"/>
      <c r="O233" s="176"/>
      <c r="P233" s="6"/>
      <c r="Q233" s="91"/>
      <c r="R233" s="23"/>
      <c r="S233" s="6"/>
      <c r="T233" s="6"/>
      <c r="U233" s="6"/>
      <c r="V233" s="6"/>
      <c r="W233" s="6"/>
      <c r="X233" s="6"/>
      <c r="Y233" s="6"/>
      <c r="Z233" s="6"/>
      <c r="AA233" s="6"/>
    </row>
    <row r="234" spans="1:27" ht="78.75" x14ac:dyDescent="0.25">
      <c r="A234" s="6" t="s">
        <v>63</v>
      </c>
      <c r="B234" s="115" t="s">
        <v>319</v>
      </c>
      <c r="C234" s="6" t="s">
        <v>738</v>
      </c>
      <c r="D234" s="6" t="s">
        <v>743</v>
      </c>
      <c r="E234" s="6" t="s">
        <v>744</v>
      </c>
      <c r="F234" s="6"/>
      <c r="G234" s="6" t="s">
        <v>107</v>
      </c>
      <c r="H234" s="6" t="s">
        <v>745</v>
      </c>
      <c r="I234" s="6" t="s">
        <v>746</v>
      </c>
      <c r="J234" s="6"/>
      <c r="K234" s="6"/>
      <c r="L234" s="166"/>
      <c r="M234" s="6"/>
      <c r="N234" s="6"/>
      <c r="O234" s="176"/>
      <c r="P234" s="6"/>
      <c r="Q234" s="91"/>
      <c r="R234" s="23"/>
      <c r="S234" s="6"/>
      <c r="T234" s="6"/>
      <c r="U234" s="6"/>
      <c r="V234" s="6"/>
      <c r="W234" s="6"/>
      <c r="X234" s="6"/>
      <c r="Y234" s="6"/>
      <c r="Z234" s="6"/>
      <c r="AA234" s="6"/>
    </row>
    <row r="235" spans="1:27" ht="78.75" x14ac:dyDescent="0.25">
      <c r="A235" s="6" t="s">
        <v>63</v>
      </c>
      <c r="B235" s="115" t="s">
        <v>319</v>
      </c>
      <c r="C235" s="6" t="s">
        <v>738</v>
      </c>
      <c r="D235" s="6" t="s">
        <v>747</v>
      </c>
      <c r="E235" s="6" t="s">
        <v>624</v>
      </c>
      <c r="F235" s="6"/>
      <c r="G235" s="6" t="s">
        <v>107</v>
      </c>
      <c r="H235" s="6" t="s">
        <v>748</v>
      </c>
      <c r="I235" s="6" t="s">
        <v>746</v>
      </c>
      <c r="J235" s="6"/>
      <c r="K235" s="6"/>
      <c r="L235" s="166"/>
      <c r="M235" s="6"/>
      <c r="N235" s="6"/>
      <c r="O235" s="176"/>
      <c r="P235" s="6"/>
      <c r="Q235" s="91"/>
      <c r="R235" s="23"/>
      <c r="S235" s="6"/>
      <c r="T235" s="6"/>
      <c r="U235" s="6"/>
      <c r="V235" s="6"/>
      <c r="W235" s="6"/>
      <c r="X235" s="6"/>
      <c r="Y235" s="6"/>
      <c r="Z235" s="6"/>
      <c r="AA235" s="6"/>
    </row>
    <row r="236" spans="1:27" ht="47.25" hidden="1" x14ac:dyDescent="0.25">
      <c r="A236" s="16" t="s">
        <v>63</v>
      </c>
      <c r="B236" s="127" t="s">
        <v>319</v>
      </c>
      <c r="C236" s="15" t="s">
        <v>749</v>
      </c>
      <c r="D236" s="15" t="s">
        <v>627</v>
      </c>
      <c r="E236" s="15" t="s">
        <v>627</v>
      </c>
      <c r="F236" s="15" t="s">
        <v>627</v>
      </c>
      <c r="G236" s="15" t="s">
        <v>627</v>
      </c>
      <c r="H236" s="15" t="s">
        <v>627</v>
      </c>
      <c r="I236" s="15" t="s">
        <v>627</v>
      </c>
      <c r="J236" s="15" t="s">
        <v>627</v>
      </c>
      <c r="K236" s="15" t="s">
        <v>627</v>
      </c>
      <c r="L236" s="15" t="s">
        <v>627</v>
      </c>
      <c r="M236" s="15" t="s">
        <v>627</v>
      </c>
      <c r="N236" s="15" t="s">
        <v>627</v>
      </c>
      <c r="O236" s="15" t="s">
        <v>627</v>
      </c>
      <c r="P236" s="15" t="s">
        <v>627</v>
      </c>
      <c r="Q236" s="31"/>
      <c r="R236" s="29" t="s">
        <v>627</v>
      </c>
      <c r="S236" s="15" t="s">
        <v>627</v>
      </c>
      <c r="T236" s="15" t="s">
        <v>627</v>
      </c>
      <c r="U236" s="15"/>
      <c r="V236" s="15" t="s">
        <v>627</v>
      </c>
      <c r="W236" s="15" t="s">
        <v>627</v>
      </c>
      <c r="X236" s="15" t="s">
        <v>627</v>
      </c>
      <c r="Y236" s="15" t="s">
        <v>627</v>
      </c>
      <c r="Z236" s="15" t="s">
        <v>627</v>
      </c>
      <c r="AA236" s="15" t="s">
        <v>627</v>
      </c>
    </row>
    <row r="237" spans="1:27" ht="63" x14ac:dyDescent="0.25">
      <c r="A237" s="6" t="s">
        <v>63</v>
      </c>
      <c r="B237" s="115" t="s">
        <v>319</v>
      </c>
      <c r="C237" s="6" t="s">
        <v>750</v>
      </c>
      <c r="D237" s="6" t="s">
        <v>751</v>
      </c>
      <c r="E237" s="6" t="s">
        <v>752</v>
      </c>
      <c r="F237" s="6"/>
      <c r="G237" s="6" t="s">
        <v>107</v>
      </c>
      <c r="H237" s="6" t="s">
        <v>753</v>
      </c>
      <c r="I237" s="7">
        <v>1</v>
      </c>
      <c r="J237" s="6"/>
      <c r="K237" s="6"/>
      <c r="L237" s="166"/>
      <c r="M237" s="6"/>
      <c r="N237" s="6"/>
      <c r="O237" s="176"/>
      <c r="P237" s="6"/>
      <c r="Q237" s="91"/>
      <c r="R237" s="23"/>
      <c r="S237" s="6"/>
      <c r="T237" s="6"/>
      <c r="U237" s="6"/>
      <c r="V237" s="6"/>
      <c r="W237" s="6"/>
      <c r="X237" s="6"/>
      <c r="Y237" s="6"/>
      <c r="Z237" s="6"/>
      <c r="AA237" s="6"/>
    </row>
    <row r="238" spans="1:27" ht="78.75" x14ac:dyDescent="0.25">
      <c r="A238" s="6" t="s">
        <v>63</v>
      </c>
      <c r="B238" s="115" t="s">
        <v>319</v>
      </c>
      <c r="C238" s="6" t="s">
        <v>750</v>
      </c>
      <c r="D238" s="6" t="s">
        <v>754</v>
      </c>
      <c r="E238" s="6" t="s">
        <v>755</v>
      </c>
      <c r="F238" s="6"/>
      <c r="G238" s="6" t="s">
        <v>107</v>
      </c>
      <c r="H238" s="6" t="s">
        <v>756</v>
      </c>
      <c r="I238" s="7">
        <v>1</v>
      </c>
      <c r="J238" s="6"/>
      <c r="K238" s="6"/>
      <c r="L238" s="166"/>
      <c r="M238" s="6"/>
      <c r="N238" s="6"/>
      <c r="O238" s="176"/>
      <c r="P238" s="6"/>
      <c r="Q238" s="91"/>
      <c r="R238" s="23"/>
      <c r="S238" s="6"/>
      <c r="T238" s="6"/>
      <c r="U238" s="6"/>
      <c r="V238" s="6"/>
      <c r="W238" s="6"/>
      <c r="X238" s="6"/>
      <c r="Y238" s="6"/>
      <c r="Z238" s="6"/>
      <c r="AA238" s="6"/>
    </row>
    <row r="239" spans="1:27" ht="78.75" x14ac:dyDescent="0.25">
      <c r="A239" s="6" t="s">
        <v>63</v>
      </c>
      <c r="B239" s="115" t="s">
        <v>319</v>
      </c>
      <c r="C239" s="6" t="s">
        <v>750</v>
      </c>
      <c r="D239" s="6" t="s">
        <v>757</v>
      </c>
      <c r="E239" s="6" t="s">
        <v>758</v>
      </c>
      <c r="F239" s="6"/>
      <c r="G239" s="6" t="s">
        <v>107</v>
      </c>
      <c r="H239" s="6" t="s">
        <v>759</v>
      </c>
      <c r="I239" s="7">
        <v>1</v>
      </c>
      <c r="J239" s="6"/>
      <c r="K239" s="6"/>
      <c r="L239" s="166"/>
      <c r="M239" s="6"/>
      <c r="N239" s="6"/>
      <c r="O239" s="176"/>
      <c r="P239" s="6"/>
      <c r="Q239" s="91"/>
      <c r="R239" s="23"/>
      <c r="S239" s="6"/>
      <c r="T239" s="6"/>
      <c r="U239" s="6"/>
      <c r="V239" s="6"/>
      <c r="W239" s="6"/>
      <c r="X239" s="6"/>
      <c r="Y239" s="6"/>
      <c r="Z239" s="6"/>
      <c r="AA239" s="6"/>
    </row>
    <row r="240" spans="1:27" ht="63" x14ac:dyDescent="0.25">
      <c r="A240" s="6" t="s">
        <v>63</v>
      </c>
      <c r="B240" s="115" t="s">
        <v>632</v>
      </c>
      <c r="C240" s="6" t="s">
        <v>760</v>
      </c>
      <c r="D240" s="6" t="s">
        <v>761</v>
      </c>
      <c r="E240" s="6" t="s">
        <v>762</v>
      </c>
      <c r="F240" s="6"/>
      <c r="G240" s="6" t="s">
        <v>107</v>
      </c>
      <c r="H240" s="6" t="s">
        <v>636</v>
      </c>
      <c r="I240" s="7">
        <v>1</v>
      </c>
      <c r="J240" s="6"/>
      <c r="K240" s="6"/>
      <c r="L240" s="166"/>
      <c r="M240" s="6"/>
      <c r="N240" s="6"/>
      <c r="O240" s="176"/>
      <c r="P240" s="6"/>
      <c r="Q240" s="91"/>
      <c r="R240" s="23"/>
      <c r="S240" s="6"/>
      <c r="T240" s="6"/>
      <c r="U240" s="6"/>
      <c r="V240" s="6"/>
      <c r="W240" s="6"/>
      <c r="X240" s="6"/>
      <c r="Y240" s="6"/>
      <c r="Z240" s="6"/>
      <c r="AA240" s="6"/>
    </row>
    <row r="241" spans="1:27" ht="56.25" x14ac:dyDescent="0.25">
      <c r="A241" s="6" t="s">
        <v>63</v>
      </c>
      <c r="B241" s="115" t="s">
        <v>632</v>
      </c>
      <c r="C241" s="6" t="s">
        <v>760</v>
      </c>
      <c r="D241" s="6" t="s">
        <v>763</v>
      </c>
      <c r="E241" s="6" t="s">
        <v>764</v>
      </c>
      <c r="F241" s="16"/>
      <c r="G241" s="16" t="s">
        <v>107</v>
      </c>
      <c r="H241" s="16" t="s">
        <v>397</v>
      </c>
      <c r="I241" s="18">
        <v>1</v>
      </c>
      <c r="J241" s="16"/>
      <c r="K241" s="16"/>
      <c r="L241" s="165"/>
      <c r="M241" s="16"/>
      <c r="N241" s="16"/>
      <c r="O241" s="175"/>
      <c r="P241" s="16"/>
      <c r="Q241" s="91"/>
      <c r="R241" s="24"/>
      <c r="S241" s="16"/>
      <c r="T241" s="16"/>
      <c r="U241" s="16"/>
      <c r="V241" s="16"/>
      <c r="W241" s="16"/>
      <c r="X241" s="16"/>
      <c r="Y241" s="16"/>
      <c r="Z241" s="16"/>
      <c r="AA241" s="16"/>
    </row>
    <row r="242" spans="1:27" ht="56.25" x14ac:dyDescent="0.25">
      <c r="A242" s="6" t="s">
        <v>63</v>
      </c>
      <c r="B242" s="115" t="s">
        <v>632</v>
      </c>
      <c r="C242" s="6" t="s">
        <v>760</v>
      </c>
      <c r="D242" s="6" t="s">
        <v>765</v>
      </c>
      <c r="E242" s="116" t="s">
        <v>639</v>
      </c>
      <c r="F242" s="6"/>
      <c r="G242" s="6" t="s">
        <v>107</v>
      </c>
      <c r="H242" s="6" t="s">
        <v>397</v>
      </c>
      <c r="I242" s="7">
        <v>1</v>
      </c>
      <c r="J242" s="6"/>
      <c r="K242" s="6"/>
      <c r="L242" s="166"/>
      <c r="M242" s="6"/>
      <c r="N242" s="6"/>
      <c r="O242" s="176"/>
      <c r="P242" s="6"/>
      <c r="Q242" s="91"/>
      <c r="R242" s="23"/>
      <c r="S242" s="6"/>
      <c r="T242" s="6"/>
      <c r="U242" s="6"/>
      <c r="V242" s="6"/>
      <c r="W242" s="6"/>
      <c r="X242" s="6"/>
      <c r="Y242" s="6"/>
      <c r="Z242" s="6"/>
      <c r="AA242" s="6"/>
    </row>
    <row r="243" spans="1:27" ht="56.25" x14ac:dyDescent="0.25">
      <c r="A243" s="6" t="s">
        <v>63</v>
      </c>
      <c r="B243" s="115" t="s">
        <v>632</v>
      </c>
      <c r="C243" s="6" t="s">
        <v>760</v>
      </c>
      <c r="D243" s="6" t="s">
        <v>766</v>
      </c>
      <c r="E243" s="116" t="s">
        <v>767</v>
      </c>
      <c r="F243" s="6"/>
      <c r="G243" s="6" t="s">
        <v>107</v>
      </c>
      <c r="H243" s="6" t="s">
        <v>397</v>
      </c>
      <c r="I243" s="7">
        <v>1</v>
      </c>
      <c r="J243" s="6"/>
      <c r="K243" s="6"/>
      <c r="L243" s="166"/>
      <c r="M243" s="6"/>
      <c r="N243" s="6"/>
      <c r="O243" s="176"/>
      <c r="P243" s="6"/>
      <c r="Q243" s="91"/>
      <c r="R243" s="23"/>
      <c r="S243" s="6"/>
      <c r="T243" s="6"/>
      <c r="U243" s="6"/>
      <c r="V243" s="6"/>
      <c r="W243" s="6"/>
      <c r="X243" s="6"/>
      <c r="Y243" s="6"/>
      <c r="Z243" s="6"/>
      <c r="AA243" s="6"/>
    </row>
    <row r="244" spans="1:27" ht="56.25" x14ac:dyDescent="0.25">
      <c r="A244" s="6" t="s">
        <v>63</v>
      </c>
      <c r="B244" s="115" t="s">
        <v>632</v>
      </c>
      <c r="C244" s="6" t="s">
        <v>760</v>
      </c>
      <c r="D244" s="6" t="s">
        <v>768</v>
      </c>
      <c r="E244" s="116" t="s">
        <v>641</v>
      </c>
      <c r="F244" s="6"/>
      <c r="G244" s="6" t="s">
        <v>107</v>
      </c>
      <c r="H244" s="6" t="s">
        <v>397</v>
      </c>
      <c r="I244" s="7">
        <v>1</v>
      </c>
      <c r="J244" s="6"/>
      <c r="K244" s="6"/>
      <c r="L244" s="166"/>
      <c r="M244" s="6"/>
      <c r="N244" s="6"/>
      <c r="O244" s="176"/>
      <c r="P244" s="6"/>
      <c r="Q244" s="91"/>
      <c r="R244" s="23"/>
      <c r="S244" s="6"/>
      <c r="T244" s="6"/>
      <c r="U244" s="6"/>
      <c r="V244" s="6"/>
      <c r="W244" s="6"/>
      <c r="X244" s="6"/>
      <c r="Y244" s="6"/>
      <c r="Z244" s="6"/>
      <c r="AA244" s="6"/>
    </row>
    <row r="245" spans="1:27" ht="56.25" x14ac:dyDescent="0.25">
      <c r="A245" s="6" t="s">
        <v>63</v>
      </c>
      <c r="B245" s="115" t="s">
        <v>632</v>
      </c>
      <c r="C245" s="6" t="s">
        <v>760</v>
      </c>
      <c r="D245" s="6" t="s">
        <v>769</v>
      </c>
      <c r="E245" s="116" t="s">
        <v>642</v>
      </c>
      <c r="F245" s="6"/>
      <c r="G245" s="6" t="s">
        <v>107</v>
      </c>
      <c r="H245" s="6" t="s">
        <v>397</v>
      </c>
      <c r="I245" s="7">
        <v>1</v>
      </c>
      <c r="J245" s="6"/>
      <c r="K245" s="6"/>
      <c r="L245" s="166"/>
      <c r="M245" s="6"/>
      <c r="N245" s="6"/>
      <c r="O245" s="176"/>
      <c r="P245" s="6"/>
      <c r="Q245" s="91"/>
      <c r="R245" s="23"/>
      <c r="S245" s="6"/>
      <c r="T245" s="6"/>
      <c r="U245" s="6"/>
      <c r="V245" s="6"/>
      <c r="W245" s="6"/>
      <c r="X245" s="6"/>
      <c r="Y245" s="6"/>
      <c r="Z245" s="6"/>
      <c r="AA245" s="6"/>
    </row>
    <row r="246" spans="1:27" ht="56.25" x14ac:dyDescent="0.25">
      <c r="A246" s="6" t="s">
        <v>63</v>
      </c>
      <c r="B246" s="115" t="s">
        <v>632</v>
      </c>
      <c r="C246" s="6" t="s">
        <v>760</v>
      </c>
      <c r="D246" s="6" t="s">
        <v>770</v>
      </c>
      <c r="E246" s="116" t="s">
        <v>644</v>
      </c>
      <c r="F246" s="6"/>
      <c r="G246" s="6" t="s">
        <v>107</v>
      </c>
      <c r="H246" s="6" t="s">
        <v>397</v>
      </c>
      <c r="I246" s="7">
        <v>1</v>
      </c>
      <c r="J246" s="6"/>
      <c r="K246" s="6"/>
      <c r="L246" s="166"/>
      <c r="M246" s="6"/>
      <c r="N246" s="6"/>
      <c r="O246" s="176"/>
      <c r="P246" s="6"/>
      <c r="Q246" s="91"/>
      <c r="R246" s="23"/>
      <c r="S246" s="6"/>
      <c r="T246" s="6"/>
      <c r="U246" s="6"/>
      <c r="V246" s="6"/>
      <c r="W246" s="6"/>
      <c r="X246" s="6"/>
      <c r="Y246" s="6"/>
      <c r="Z246" s="6"/>
      <c r="AA246" s="6"/>
    </row>
    <row r="247" spans="1:27" ht="56.25" x14ac:dyDescent="0.25">
      <c r="A247" s="6" t="s">
        <v>63</v>
      </c>
      <c r="B247" s="115" t="s">
        <v>632</v>
      </c>
      <c r="C247" s="6" t="s">
        <v>760</v>
      </c>
      <c r="D247" s="6" t="s">
        <v>771</v>
      </c>
      <c r="E247" s="116" t="s">
        <v>772</v>
      </c>
      <c r="F247" s="6"/>
      <c r="G247" s="6" t="s">
        <v>107</v>
      </c>
      <c r="H247" s="6" t="s">
        <v>397</v>
      </c>
      <c r="I247" s="7">
        <v>1</v>
      </c>
      <c r="J247" s="6"/>
      <c r="K247" s="6"/>
      <c r="L247" s="166"/>
      <c r="M247" s="6"/>
      <c r="N247" s="6"/>
      <c r="O247" s="176"/>
      <c r="P247" s="6"/>
      <c r="Q247" s="91"/>
      <c r="R247" s="23"/>
      <c r="S247" s="6"/>
      <c r="T247" s="6"/>
      <c r="U247" s="6"/>
      <c r="V247" s="6"/>
      <c r="W247" s="6"/>
      <c r="X247" s="6"/>
      <c r="Y247" s="6"/>
      <c r="Z247" s="6"/>
      <c r="AA247" s="6"/>
    </row>
    <row r="248" spans="1:27" ht="56.25" x14ac:dyDescent="0.25">
      <c r="A248" s="6" t="s">
        <v>63</v>
      </c>
      <c r="B248" s="115" t="s">
        <v>632</v>
      </c>
      <c r="C248" s="6" t="s">
        <v>760</v>
      </c>
      <c r="D248" s="6" t="s">
        <v>773</v>
      </c>
      <c r="E248" s="116" t="s">
        <v>774</v>
      </c>
      <c r="F248" s="6"/>
      <c r="G248" s="6" t="s">
        <v>107</v>
      </c>
      <c r="H248" s="6" t="s">
        <v>397</v>
      </c>
      <c r="I248" s="7">
        <v>1</v>
      </c>
      <c r="J248" s="6"/>
      <c r="K248" s="6"/>
      <c r="L248" s="166"/>
      <c r="M248" s="6"/>
      <c r="N248" s="6"/>
      <c r="O248" s="176"/>
      <c r="P248" s="6"/>
      <c r="Q248" s="91"/>
      <c r="R248" s="23"/>
      <c r="S248" s="6"/>
      <c r="T248" s="6"/>
      <c r="U248" s="6"/>
      <c r="V248" s="6"/>
      <c r="W248" s="6"/>
      <c r="X248" s="6"/>
      <c r="Y248" s="6"/>
      <c r="Z248" s="6"/>
      <c r="AA248" s="6"/>
    </row>
    <row r="249" spans="1:27" ht="56.25" x14ac:dyDescent="0.25">
      <c r="A249" s="6" t="s">
        <v>63</v>
      </c>
      <c r="B249" s="115" t="s">
        <v>632</v>
      </c>
      <c r="C249" s="6" t="s">
        <v>760</v>
      </c>
      <c r="D249" s="6" t="s">
        <v>775</v>
      </c>
      <c r="E249" s="116" t="s">
        <v>776</v>
      </c>
      <c r="F249" s="6"/>
      <c r="G249" s="6" t="s">
        <v>107</v>
      </c>
      <c r="H249" s="6" t="s">
        <v>397</v>
      </c>
      <c r="I249" s="7">
        <v>1</v>
      </c>
      <c r="J249" s="6"/>
      <c r="K249" s="6"/>
      <c r="L249" s="166"/>
      <c r="M249" s="6"/>
      <c r="N249" s="6"/>
      <c r="O249" s="176"/>
      <c r="P249" s="6"/>
      <c r="Q249" s="91"/>
      <c r="R249" s="23"/>
      <c r="S249" s="6"/>
      <c r="T249" s="6"/>
      <c r="U249" s="6"/>
      <c r="V249" s="6"/>
      <c r="W249" s="6"/>
      <c r="X249" s="6"/>
      <c r="Y249" s="6"/>
      <c r="Z249" s="6"/>
      <c r="AA249" s="6"/>
    </row>
    <row r="250" spans="1:27" ht="56.25" hidden="1" x14ac:dyDescent="0.25">
      <c r="A250" s="6" t="s">
        <v>63</v>
      </c>
      <c r="B250" s="115" t="s">
        <v>632</v>
      </c>
      <c r="C250" s="6" t="s">
        <v>777</v>
      </c>
      <c r="D250" s="6" t="s">
        <v>778</v>
      </c>
      <c r="E250" s="6" t="s">
        <v>779</v>
      </c>
      <c r="F250" s="6"/>
      <c r="G250" s="6" t="s">
        <v>116</v>
      </c>
      <c r="H250" s="6" t="s">
        <v>780</v>
      </c>
      <c r="I250" s="7">
        <v>1</v>
      </c>
      <c r="J250" s="6"/>
      <c r="K250" s="6"/>
      <c r="L250" s="166"/>
      <c r="M250" s="6"/>
      <c r="N250" s="6"/>
      <c r="O250" s="176"/>
      <c r="P250" s="6"/>
      <c r="Q250" s="91"/>
      <c r="R250" s="23"/>
      <c r="S250" s="6"/>
      <c r="T250" s="6"/>
      <c r="U250" s="6"/>
      <c r="V250" s="6"/>
      <c r="W250" s="6"/>
      <c r="X250" s="6"/>
      <c r="Y250" s="6"/>
      <c r="Z250" s="6"/>
      <c r="AA250" s="6"/>
    </row>
    <row r="251" spans="1:27" ht="56.25" x14ac:dyDescent="0.25">
      <c r="A251" s="6" t="s">
        <v>63</v>
      </c>
      <c r="B251" s="115" t="s">
        <v>632</v>
      </c>
      <c r="C251" s="6" t="s">
        <v>777</v>
      </c>
      <c r="D251" s="6" t="s">
        <v>781</v>
      </c>
      <c r="E251" s="6" t="s">
        <v>779</v>
      </c>
      <c r="F251" s="6"/>
      <c r="G251" s="6" t="s">
        <v>103</v>
      </c>
      <c r="H251" s="6" t="s">
        <v>473</v>
      </c>
      <c r="I251" s="7">
        <v>1</v>
      </c>
      <c r="J251" s="6"/>
      <c r="K251" s="6"/>
      <c r="L251" s="166"/>
      <c r="M251" s="6"/>
      <c r="N251" s="6"/>
      <c r="O251" s="176"/>
      <c r="P251" s="6"/>
      <c r="Q251" s="91"/>
      <c r="R251" s="23"/>
      <c r="S251" s="6"/>
      <c r="T251" s="6"/>
      <c r="U251" s="6"/>
      <c r="V251" s="6"/>
      <c r="W251" s="6"/>
      <c r="X251" s="6"/>
      <c r="Y251" s="6"/>
      <c r="Z251" s="6"/>
      <c r="AA251" s="6"/>
    </row>
    <row r="252" spans="1:27" ht="78.75" x14ac:dyDescent="0.25">
      <c r="A252" s="6" t="s">
        <v>63</v>
      </c>
      <c r="B252" s="115" t="s">
        <v>632</v>
      </c>
      <c r="C252" s="6" t="s">
        <v>782</v>
      </c>
      <c r="D252" s="6" t="s">
        <v>783</v>
      </c>
      <c r="E252" s="6" t="s">
        <v>784</v>
      </c>
      <c r="F252" s="6"/>
      <c r="G252" s="6" t="s">
        <v>107</v>
      </c>
      <c r="H252" s="6" t="s">
        <v>668</v>
      </c>
      <c r="I252" s="7">
        <v>1</v>
      </c>
      <c r="J252" s="6"/>
      <c r="K252" s="6"/>
      <c r="L252" s="166"/>
      <c r="M252" s="6"/>
      <c r="N252" s="6"/>
      <c r="O252" s="176"/>
      <c r="P252" s="6"/>
      <c r="Q252" s="91"/>
      <c r="R252" s="23"/>
      <c r="S252" s="6"/>
      <c r="T252" s="6"/>
      <c r="U252" s="6"/>
      <c r="V252" s="6"/>
      <c r="W252" s="6"/>
      <c r="X252" s="6"/>
      <c r="Y252" s="6"/>
      <c r="Z252" s="6"/>
      <c r="AA252" s="6"/>
    </row>
    <row r="253" spans="1:27" ht="78.75" x14ac:dyDescent="0.25">
      <c r="A253" s="6" t="s">
        <v>63</v>
      </c>
      <c r="B253" s="115" t="s">
        <v>632</v>
      </c>
      <c r="C253" s="6" t="s">
        <v>782</v>
      </c>
      <c r="D253" s="6" t="s">
        <v>785</v>
      </c>
      <c r="E253" s="6" t="s">
        <v>786</v>
      </c>
      <c r="F253" s="6"/>
      <c r="G253" s="6" t="s">
        <v>107</v>
      </c>
      <c r="H253" s="6" t="s">
        <v>787</v>
      </c>
      <c r="I253" s="7">
        <v>1</v>
      </c>
      <c r="J253" s="6"/>
      <c r="K253" s="6"/>
      <c r="L253" s="166"/>
      <c r="M253" s="6"/>
      <c r="N253" s="6"/>
      <c r="O253" s="176"/>
      <c r="P253" s="6"/>
      <c r="Q253" s="91"/>
      <c r="R253" s="23"/>
      <c r="S253" s="6"/>
      <c r="T253" s="6"/>
      <c r="U253" s="6"/>
      <c r="V253" s="6"/>
      <c r="W253" s="6"/>
      <c r="X253" s="6"/>
      <c r="Y253" s="6"/>
      <c r="Z253" s="6"/>
      <c r="AA253" s="6"/>
    </row>
    <row r="254" spans="1:27" ht="78.75" x14ac:dyDescent="0.25">
      <c r="A254" s="6" t="s">
        <v>63</v>
      </c>
      <c r="B254" s="115" t="s">
        <v>632</v>
      </c>
      <c r="C254" s="6" t="s">
        <v>782</v>
      </c>
      <c r="D254" s="6" t="s">
        <v>788</v>
      </c>
      <c r="E254" s="6" t="s">
        <v>789</v>
      </c>
      <c r="F254" s="6"/>
      <c r="G254" s="6" t="s">
        <v>107</v>
      </c>
      <c r="H254" s="6" t="s">
        <v>790</v>
      </c>
      <c r="I254" s="7">
        <v>0.5</v>
      </c>
      <c r="J254" s="6"/>
      <c r="K254" s="6"/>
      <c r="L254" s="166"/>
      <c r="M254" s="6"/>
      <c r="N254" s="6"/>
      <c r="O254" s="176"/>
      <c r="P254" s="6"/>
      <c r="Q254" s="91"/>
      <c r="R254" s="23"/>
      <c r="S254" s="6"/>
      <c r="T254" s="6"/>
      <c r="U254" s="6"/>
      <c r="V254" s="6"/>
      <c r="W254" s="6"/>
      <c r="X254" s="6"/>
      <c r="Y254" s="6"/>
      <c r="Z254" s="6"/>
      <c r="AA254" s="6"/>
    </row>
    <row r="255" spans="1:27" ht="63" x14ac:dyDescent="0.25">
      <c r="A255" s="6" t="s">
        <v>63</v>
      </c>
      <c r="B255" s="115" t="s">
        <v>632</v>
      </c>
      <c r="C255" s="6" t="s">
        <v>791</v>
      </c>
      <c r="D255" s="6" t="s">
        <v>792</v>
      </c>
      <c r="E255" s="6" t="s">
        <v>793</v>
      </c>
      <c r="F255" s="6"/>
      <c r="G255" s="6" t="s">
        <v>107</v>
      </c>
      <c r="H255" s="6" t="s">
        <v>794</v>
      </c>
      <c r="I255" s="7">
        <v>0.5</v>
      </c>
      <c r="J255" s="6"/>
      <c r="K255" s="6"/>
      <c r="L255" s="166"/>
      <c r="M255" s="6"/>
      <c r="N255" s="6"/>
      <c r="O255" s="176"/>
      <c r="P255" s="6"/>
      <c r="Q255" s="91"/>
      <c r="R255" s="23"/>
      <c r="S255" s="6"/>
      <c r="T255" s="6"/>
      <c r="U255" s="6"/>
      <c r="V255" s="6"/>
      <c r="W255" s="6"/>
      <c r="X255" s="6"/>
      <c r="Y255" s="6"/>
      <c r="Z255" s="6"/>
      <c r="AA255" s="6"/>
    </row>
    <row r="256" spans="1:27" x14ac:dyDescent="0.25">
      <c r="A256" s="132" t="s">
        <v>795</v>
      </c>
      <c r="B256" s="133"/>
      <c r="C256" s="79"/>
      <c r="D256" s="79"/>
      <c r="E256" s="79"/>
      <c r="F256" s="79"/>
      <c r="G256" s="79"/>
      <c r="H256" s="79"/>
      <c r="I256" s="153"/>
      <c r="J256" s="79"/>
      <c r="K256" s="79"/>
      <c r="L256" s="79"/>
      <c r="M256" s="79"/>
      <c r="N256" s="79"/>
      <c r="O256" s="79"/>
      <c r="P256" s="161"/>
      <c r="Q256" s="80"/>
      <c r="R256" s="81"/>
      <c r="S256" s="79"/>
      <c r="T256" s="79"/>
      <c r="U256" s="79"/>
      <c r="V256" s="79"/>
      <c r="W256" s="79"/>
      <c r="X256" s="79"/>
      <c r="Y256" s="79"/>
      <c r="Z256" s="79"/>
      <c r="AA256" s="79"/>
    </row>
    <row r="257" spans="1:27" ht="63" x14ac:dyDescent="0.25">
      <c r="A257" s="6" t="s">
        <v>65</v>
      </c>
      <c r="B257" s="134" t="s">
        <v>99</v>
      </c>
      <c r="C257" s="135" t="s">
        <v>796</v>
      </c>
      <c r="D257" s="135" t="s">
        <v>797</v>
      </c>
      <c r="E257" s="135" t="s">
        <v>798</v>
      </c>
      <c r="F257" s="16"/>
      <c r="G257" s="16" t="s">
        <v>107</v>
      </c>
      <c r="H257" s="16" t="s">
        <v>799</v>
      </c>
      <c r="I257" s="18" t="s">
        <v>530</v>
      </c>
      <c r="J257" s="16"/>
      <c r="K257" s="16"/>
      <c r="L257" s="165"/>
      <c r="M257" s="16"/>
      <c r="N257" s="16"/>
      <c r="O257" s="175"/>
      <c r="P257" s="16"/>
      <c r="Q257" s="91"/>
      <c r="R257" s="24"/>
      <c r="S257" s="16"/>
      <c r="T257" s="16"/>
      <c r="U257" s="16"/>
      <c r="V257" s="16"/>
      <c r="W257" s="16"/>
      <c r="X257" s="16"/>
      <c r="Y257" s="16"/>
      <c r="Z257" s="16"/>
      <c r="AA257" s="16"/>
    </row>
    <row r="258" spans="1:27" ht="63" x14ac:dyDescent="0.25">
      <c r="A258" s="6" t="s">
        <v>65</v>
      </c>
      <c r="B258" s="134" t="s">
        <v>99</v>
      </c>
      <c r="C258" s="135" t="s">
        <v>796</v>
      </c>
      <c r="D258" s="135" t="s">
        <v>800</v>
      </c>
      <c r="E258" s="116" t="s">
        <v>801</v>
      </c>
      <c r="F258" s="6"/>
      <c r="G258" s="135" t="s">
        <v>107</v>
      </c>
      <c r="H258" s="135" t="s">
        <v>799</v>
      </c>
      <c r="I258" s="135" t="s">
        <v>530</v>
      </c>
      <c r="J258" s="6"/>
      <c r="K258" s="6"/>
      <c r="L258" s="166"/>
      <c r="M258" s="6"/>
      <c r="N258" s="6"/>
      <c r="O258" s="176"/>
      <c r="P258" s="6"/>
      <c r="Q258" s="91"/>
      <c r="R258" s="23"/>
      <c r="S258" s="6"/>
      <c r="T258" s="6"/>
      <c r="U258" s="6"/>
      <c r="V258" s="6"/>
      <c r="W258" s="6"/>
      <c r="X258" s="6"/>
      <c r="Y258" s="6"/>
      <c r="Z258" s="6"/>
      <c r="AA258" s="6"/>
    </row>
    <row r="259" spans="1:27" ht="78.75" x14ac:dyDescent="0.25">
      <c r="A259" s="6" t="s">
        <v>65</v>
      </c>
      <c r="B259" s="134" t="s">
        <v>99</v>
      </c>
      <c r="C259" s="135" t="s">
        <v>796</v>
      </c>
      <c r="D259" s="135" t="s">
        <v>802</v>
      </c>
      <c r="E259" s="116" t="s">
        <v>803</v>
      </c>
      <c r="F259" s="6"/>
      <c r="G259" s="135" t="s">
        <v>107</v>
      </c>
      <c r="H259" s="135" t="s">
        <v>799</v>
      </c>
      <c r="I259" s="135" t="s">
        <v>530</v>
      </c>
      <c r="J259" s="6"/>
      <c r="K259" s="6"/>
      <c r="L259" s="166"/>
      <c r="M259" s="6"/>
      <c r="N259" s="6"/>
      <c r="O259" s="176"/>
      <c r="P259" s="6"/>
      <c r="Q259" s="91"/>
      <c r="R259" s="23"/>
      <c r="S259" s="6"/>
      <c r="T259" s="6"/>
      <c r="U259" s="6"/>
      <c r="V259" s="6"/>
      <c r="W259" s="6"/>
      <c r="X259" s="6"/>
      <c r="Y259" s="6"/>
      <c r="Z259" s="6"/>
      <c r="AA259" s="6"/>
    </row>
    <row r="260" spans="1:27" ht="63" x14ac:dyDescent="0.25">
      <c r="A260" s="6" t="s">
        <v>65</v>
      </c>
      <c r="B260" s="134" t="s">
        <v>99</v>
      </c>
      <c r="C260" s="135" t="s">
        <v>796</v>
      </c>
      <c r="D260" s="135" t="s">
        <v>804</v>
      </c>
      <c r="E260" s="116" t="s">
        <v>805</v>
      </c>
      <c r="F260" s="6"/>
      <c r="G260" s="135" t="s">
        <v>107</v>
      </c>
      <c r="H260" s="135" t="s">
        <v>799</v>
      </c>
      <c r="I260" s="135" t="s">
        <v>530</v>
      </c>
      <c r="J260" s="6"/>
      <c r="K260" s="6"/>
      <c r="L260" s="166"/>
      <c r="M260" s="6"/>
      <c r="N260" s="6"/>
      <c r="O260" s="176"/>
      <c r="P260" s="6"/>
      <c r="Q260" s="91"/>
      <c r="R260" s="23"/>
      <c r="S260" s="6"/>
      <c r="T260" s="6"/>
      <c r="U260" s="6"/>
      <c r="V260" s="6"/>
      <c r="W260" s="6"/>
      <c r="X260" s="6"/>
      <c r="Y260" s="6"/>
      <c r="Z260" s="6"/>
      <c r="AA260" s="6"/>
    </row>
    <row r="261" spans="1:27" ht="63" x14ac:dyDescent="0.25">
      <c r="A261" s="6" t="s">
        <v>65</v>
      </c>
      <c r="B261" s="134" t="s">
        <v>99</v>
      </c>
      <c r="C261" s="135" t="s">
        <v>796</v>
      </c>
      <c r="D261" s="135" t="s">
        <v>806</v>
      </c>
      <c r="E261" s="116" t="s">
        <v>807</v>
      </c>
      <c r="F261" s="6"/>
      <c r="G261" s="135" t="s">
        <v>107</v>
      </c>
      <c r="H261" s="135" t="s">
        <v>799</v>
      </c>
      <c r="I261" s="135" t="s">
        <v>530</v>
      </c>
      <c r="J261" s="6"/>
      <c r="K261" s="6"/>
      <c r="L261" s="166"/>
      <c r="M261" s="6"/>
      <c r="N261" s="6"/>
      <c r="O261" s="176"/>
      <c r="P261" s="6"/>
      <c r="Q261" s="91"/>
      <c r="R261" s="23"/>
      <c r="S261" s="6"/>
      <c r="T261" s="6"/>
      <c r="U261" s="6"/>
      <c r="V261" s="6"/>
      <c r="W261" s="6"/>
      <c r="X261" s="6"/>
      <c r="Y261" s="6"/>
      <c r="Z261" s="6"/>
      <c r="AA261" s="6"/>
    </row>
    <row r="262" spans="1:27" ht="63" x14ac:dyDescent="0.25">
      <c r="A262" s="6" t="s">
        <v>65</v>
      </c>
      <c r="B262" s="134" t="s">
        <v>99</v>
      </c>
      <c r="C262" s="135" t="s">
        <v>796</v>
      </c>
      <c r="D262" s="135" t="s">
        <v>808</v>
      </c>
      <c r="E262" s="116" t="s">
        <v>809</v>
      </c>
      <c r="F262" s="6"/>
      <c r="G262" s="135" t="s">
        <v>107</v>
      </c>
      <c r="H262" s="135" t="s">
        <v>799</v>
      </c>
      <c r="I262" s="135" t="s">
        <v>530</v>
      </c>
      <c r="J262" s="6"/>
      <c r="K262" s="6"/>
      <c r="L262" s="166"/>
      <c r="M262" s="6"/>
      <c r="N262" s="6"/>
      <c r="O262" s="176"/>
      <c r="P262" s="6"/>
      <c r="Q262" s="91"/>
      <c r="R262" s="23"/>
      <c r="S262" s="6"/>
      <c r="T262" s="6"/>
      <c r="U262" s="6"/>
      <c r="V262" s="6"/>
      <c r="W262" s="6"/>
      <c r="X262" s="6"/>
      <c r="Y262" s="6"/>
      <c r="Z262" s="6"/>
      <c r="AA262" s="6"/>
    </row>
    <row r="263" spans="1:27" ht="63" x14ac:dyDescent="0.25">
      <c r="A263" s="6" t="s">
        <v>65</v>
      </c>
      <c r="B263" s="134" t="s">
        <v>99</v>
      </c>
      <c r="C263" s="135" t="s">
        <v>796</v>
      </c>
      <c r="D263" s="135" t="s">
        <v>810</v>
      </c>
      <c r="E263" s="116" t="s">
        <v>811</v>
      </c>
      <c r="F263" s="6"/>
      <c r="G263" s="135" t="s">
        <v>107</v>
      </c>
      <c r="H263" s="135" t="s">
        <v>799</v>
      </c>
      <c r="I263" s="135" t="s">
        <v>530</v>
      </c>
      <c r="J263" s="6"/>
      <c r="K263" s="6"/>
      <c r="L263" s="166"/>
      <c r="M263" s="6"/>
      <c r="N263" s="6"/>
      <c r="O263" s="176"/>
      <c r="P263" s="6"/>
      <c r="Q263" s="91"/>
      <c r="R263" s="23"/>
      <c r="S263" s="6"/>
      <c r="T263" s="6"/>
      <c r="U263" s="6"/>
      <c r="V263" s="6"/>
      <c r="W263" s="6"/>
      <c r="X263" s="6"/>
      <c r="Y263" s="6"/>
      <c r="Z263" s="6"/>
      <c r="AA263" s="6"/>
    </row>
    <row r="264" spans="1:27" ht="63" x14ac:dyDescent="0.25">
      <c r="A264" s="6" t="s">
        <v>65</v>
      </c>
      <c r="B264" s="134" t="s">
        <v>99</v>
      </c>
      <c r="C264" s="135" t="s">
        <v>796</v>
      </c>
      <c r="D264" s="135" t="s">
        <v>812</v>
      </c>
      <c r="E264" s="116" t="s">
        <v>813</v>
      </c>
      <c r="F264" s="6"/>
      <c r="G264" s="135" t="s">
        <v>107</v>
      </c>
      <c r="H264" s="135" t="s">
        <v>799</v>
      </c>
      <c r="I264" s="135" t="s">
        <v>530</v>
      </c>
      <c r="J264" s="6"/>
      <c r="K264" s="6"/>
      <c r="L264" s="166"/>
      <c r="M264" s="6"/>
      <c r="N264" s="6"/>
      <c r="O264" s="176"/>
      <c r="P264" s="6"/>
      <c r="Q264" s="91"/>
      <c r="R264" s="23"/>
      <c r="S264" s="6"/>
      <c r="T264" s="6"/>
      <c r="U264" s="6"/>
      <c r="V264" s="6"/>
      <c r="W264" s="6"/>
      <c r="X264" s="6"/>
      <c r="Y264" s="6"/>
      <c r="Z264" s="6"/>
      <c r="AA264" s="6"/>
    </row>
    <row r="265" spans="1:27" ht="63" x14ac:dyDescent="0.25">
      <c r="A265" s="6" t="s">
        <v>65</v>
      </c>
      <c r="B265" s="134" t="s">
        <v>99</v>
      </c>
      <c r="C265" s="135" t="s">
        <v>796</v>
      </c>
      <c r="D265" s="135" t="s">
        <v>814</v>
      </c>
      <c r="E265" s="116" t="s">
        <v>815</v>
      </c>
      <c r="F265" s="6"/>
      <c r="G265" s="135" t="s">
        <v>107</v>
      </c>
      <c r="H265" s="135" t="s">
        <v>799</v>
      </c>
      <c r="I265" s="135" t="s">
        <v>530</v>
      </c>
      <c r="J265" s="6"/>
      <c r="K265" s="6"/>
      <c r="L265" s="166"/>
      <c r="M265" s="6"/>
      <c r="N265" s="6"/>
      <c r="O265" s="176"/>
      <c r="P265" s="6"/>
      <c r="Q265" s="91"/>
      <c r="R265" s="23"/>
      <c r="S265" s="6"/>
      <c r="T265" s="6"/>
      <c r="U265" s="6"/>
      <c r="V265" s="6"/>
      <c r="W265" s="6"/>
      <c r="X265" s="6"/>
      <c r="Y265" s="6"/>
      <c r="Z265" s="6"/>
      <c r="AA265" s="6"/>
    </row>
    <row r="266" spans="1:27" ht="31.5" x14ac:dyDescent="0.25">
      <c r="A266" s="6" t="s">
        <v>65</v>
      </c>
      <c r="B266" s="134" t="s">
        <v>99</v>
      </c>
      <c r="C266" s="135" t="s">
        <v>796</v>
      </c>
      <c r="D266" s="135" t="s">
        <v>816</v>
      </c>
      <c r="E266" s="135" t="s">
        <v>817</v>
      </c>
      <c r="F266" s="6"/>
      <c r="G266" s="135" t="s">
        <v>107</v>
      </c>
      <c r="H266" s="135" t="s">
        <v>818</v>
      </c>
      <c r="I266" s="135" t="s">
        <v>184</v>
      </c>
      <c r="J266" s="6"/>
      <c r="K266" s="6"/>
      <c r="L266" s="166"/>
      <c r="M266" s="6"/>
      <c r="N266" s="6"/>
      <c r="O266" s="176"/>
      <c r="P266" s="6"/>
      <c r="Q266" s="91"/>
      <c r="R266" s="23"/>
      <c r="S266" s="6"/>
      <c r="T266" s="6"/>
      <c r="U266" s="6"/>
      <c r="V266" s="6"/>
      <c r="W266" s="6"/>
      <c r="X266" s="6"/>
      <c r="Y266" s="6"/>
      <c r="Z266" s="6"/>
      <c r="AA266" s="6"/>
    </row>
    <row r="267" spans="1:27" ht="157.5" x14ac:dyDescent="0.25">
      <c r="A267" s="6" t="s">
        <v>65</v>
      </c>
      <c r="B267" s="134" t="s">
        <v>99</v>
      </c>
      <c r="C267" s="6" t="s">
        <v>819</v>
      </c>
      <c r="D267" s="6" t="s">
        <v>820</v>
      </c>
      <c r="E267" s="6" t="s">
        <v>821</v>
      </c>
      <c r="F267" s="6"/>
      <c r="G267" s="6" t="s">
        <v>107</v>
      </c>
      <c r="H267" s="6" t="s">
        <v>822</v>
      </c>
      <c r="I267" s="6" t="s">
        <v>539</v>
      </c>
      <c r="J267" s="6"/>
      <c r="K267" s="6"/>
      <c r="L267" s="166"/>
      <c r="M267" s="6"/>
      <c r="N267" s="6"/>
      <c r="O267" s="176"/>
      <c r="P267" s="6"/>
      <c r="Q267" s="91"/>
      <c r="R267" s="23"/>
      <c r="S267" s="6"/>
      <c r="T267" s="6"/>
      <c r="U267" s="6"/>
      <c r="V267" s="6"/>
      <c r="W267" s="6"/>
      <c r="X267" s="6"/>
      <c r="Y267" s="6"/>
      <c r="Z267" s="6"/>
      <c r="AA267" s="6"/>
    </row>
    <row r="268" spans="1:27" ht="63" x14ac:dyDescent="0.25">
      <c r="A268" s="6" t="s">
        <v>65</v>
      </c>
      <c r="B268" s="134" t="s">
        <v>99</v>
      </c>
      <c r="C268" s="6" t="s">
        <v>819</v>
      </c>
      <c r="D268" s="6" t="s">
        <v>823</v>
      </c>
      <c r="E268" s="6" t="s">
        <v>824</v>
      </c>
      <c r="F268" s="6"/>
      <c r="G268" s="6" t="s">
        <v>107</v>
      </c>
      <c r="H268" s="6" t="s">
        <v>825</v>
      </c>
      <c r="I268" s="6">
        <v>5</v>
      </c>
      <c r="J268" s="6"/>
      <c r="K268" s="6"/>
      <c r="L268" s="166"/>
      <c r="M268" s="6"/>
      <c r="N268" s="6"/>
      <c r="O268" s="176"/>
      <c r="P268" s="6"/>
      <c r="Q268" s="91"/>
      <c r="R268" s="23"/>
      <c r="S268" s="6"/>
      <c r="T268" s="6"/>
      <c r="U268" s="6"/>
      <c r="V268" s="6"/>
      <c r="W268" s="6"/>
      <c r="X268" s="6"/>
      <c r="Y268" s="6"/>
      <c r="Z268" s="6"/>
      <c r="AA268" s="6"/>
    </row>
    <row r="269" spans="1:27" ht="63" x14ac:dyDescent="0.25">
      <c r="A269" s="6" t="s">
        <v>65</v>
      </c>
      <c r="B269" s="134" t="s">
        <v>99</v>
      </c>
      <c r="C269" s="6" t="s">
        <v>819</v>
      </c>
      <c r="D269" s="6" t="s">
        <v>826</v>
      </c>
      <c r="E269" s="6" t="s">
        <v>827</v>
      </c>
      <c r="F269" s="6"/>
      <c r="G269" s="6" t="s">
        <v>107</v>
      </c>
      <c r="H269" s="6" t="s">
        <v>828</v>
      </c>
      <c r="I269" s="7">
        <v>0.5</v>
      </c>
      <c r="J269" s="6"/>
      <c r="K269" s="6"/>
      <c r="L269" s="166"/>
      <c r="M269" s="6"/>
      <c r="N269" s="6"/>
      <c r="O269" s="176"/>
      <c r="P269" s="6"/>
      <c r="Q269" s="91"/>
      <c r="R269" s="23"/>
      <c r="S269" s="6"/>
      <c r="T269" s="6"/>
      <c r="U269" s="6"/>
      <c r="V269" s="6"/>
      <c r="W269" s="6"/>
      <c r="X269" s="6"/>
      <c r="Y269" s="6"/>
      <c r="Z269" s="6"/>
      <c r="AA269" s="6"/>
    </row>
    <row r="270" spans="1:27" ht="94.5" x14ac:dyDescent="0.25">
      <c r="A270" s="6" t="s">
        <v>65</v>
      </c>
      <c r="B270" s="134" t="s">
        <v>99</v>
      </c>
      <c r="C270" s="6" t="s">
        <v>819</v>
      </c>
      <c r="D270" s="6" t="s">
        <v>829</v>
      </c>
      <c r="E270" s="6" t="s">
        <v>830</v>
      </c>
      <c r="F270" s="6"/>
      <c r="G270" s="6" t="s">
        <v>107</v>
      </c>
      <c r="H270" s="6" t="s">
        <v>831</v>
      </c>
      <c r="I270" s="6" t="s">
        <v>259</v>
      </c>
      <c r="J270" s="6"/>
      <c r="K270" s="6"/>
      <c r="L270" s="166"/>
      <c r="M270" s="6"/>
      <c r="N270" s="6"/>
      <c r="O270" s="176"/>
      <c r="P270" s="6"/>
      <c r="Q270" s="91"/>
      <c r="R270" s="23"/>
      <c r="S270" s="6"/>
      <c r="T270" s="6"/>
      <c r="U270" s="6"/>
      <c r="V270" s="6"/>
      <c r="W270" s="6"/>
      <c r="X270" s="6"/>
      <c r="Y270" s="6"/>
      <c r="Z270" s="6"/>
      <c r="AA270" s="6"/>
    </row>
    <row r="271" spans="1:27" ht="78.75" x14ac:dyDescent="0.25">
      <c r="A271" s="6" t="s">
        <v>65</v>
      </c>
      <c r="B271" s="134" t="s">
        <v>99</v>
      </c>
      <c r="C271" s="6" t="s">
        <v>819</v>
      </c>
      <c r="D271" s="6" t="s">
        <v>832</v>
      </c>
      <c r="E271" s="6" t="s">
        <v>833</v>
      </c>
      <c r="F271" s="6"/>
      <c r="G271" s="6" t="s">
        <v>107</v>
      </c>
      <c r="H271" s="6" t="s">
        <v>834</v>
      </c>
      <c r="I271" s="7">
        <v>1</v>
      </c>
      <c r="J271" s="6"/>
      <c r="K271" s="6"/>
      <c r="L271" s="166"/>
      <c r="M271" s="6"/>
      <c r="N271" s="6"/>
      <c r="O271" s="176"/>
      <c r="P271" s="6"/>
      <c r="Q271" s="91"/>
      <c r="R271" s="23"/>
      <c r="S271" s="6"/>
      <c r="T271" s="6"/>
      <c r="U271" s="6"/>
      <c r="V271" s="6"/>
      <c r="W271" s="6"/>
      <c r="X271" s="6"/>
      <c r="Y271" s="6"/>
      <c r="Z271" s="6"/>
      <c r="AA271" s="6"/>
    </row>
    <row r="272" spans="1:27" ht="63" x14ac:dyDescent="0.25">
      <c r="A272" s="6" t="s">
        <v>65</v>
      </c>
      <c r="B272" s="134" t="s">
        <v>99</v>
      </c>
      <c r="C272" s="6" t="s">
        <v>819</v>
      </c>
      <c r="D272" s="6" t="s">
        <v>835</v>
      </c>
      <c r="E272" s="6" t="s">
        <v>836</v>
      </c>
      <c r="F272" s="6"/>
      <c r="G272" s="6" t="s">
        <v>107</v>
      </c>
      <c r="H272" s="6" t="s">
        <v>834</v>
      </c>
      <c r="I272" s="7">
        <v>1</v>
      </c>
      <c r="J272" s="6"/>
      <c r="K272" s="6"/>
      <c r="L272" s="166"/>
      <c r="M272" s="6"/>
      <c r="N272" s="6"/>
      <c r="O272" s="176"/>
      <c r="P272" s="6"/>
      <c r="Q272" s="91"/>
      <c r="R272" s="23"/>
      <c r="S272" s="6"/>
      <c r="T272" s="6"/>
      <c r="U272" s="6"/>
      <c r="V272" s="6"/>
      <c r="W272" s="6"/>
      <c r="X272" s="6"/>
      <c r="Y272" s="6"/>
      <c r="Z272" s="6"/>
      <c r="AA272" s="6"/>
    </row>
    <row r="273" spans="1:27" ht="31.5" hidden="1" x14ac:dyDescent="0.25">
      <c r="A273" s="16" t="s">
        <v>65</v>
      </c>
      <c r="B273" s="136" t="s">
        <v>99</v>
      </c>
      <c r="C273" s="15" t="s">
        <v>837</v>
      </c>
      <c r="D273" s="15" t="s">
        <v>627</v>
      </c>
      <c r="E273" s="15" t="s">
        <v>627</v>
      </c>
      <c r="F273" s="15" t="s">
        <v>627</v>
      </c>
      <c r="G273" s="15" t="s">
        <v>627</v>
      </c>
      <c r="H273" s="15" t="s">
        <v>627</v>
      </c>
      <c r="I273" s="15" t="s">
        <v>627</v>
      </c>
      <c r="J273" s="15" t="s">
        <v>627</v>
      </c>
      <c r="K273" s="15" t="s">
        <v>627</v>
      </c>
      <c r="L273" s="15" t="s">
        <v>627</v>
      </c>
      <c r="M273" s="15" t="s">
        <v>627</v>
      </c>
      <c r="N273" s="15" t="s">
        <v>627</v>
      </c>
      <c r="O273" s="15" t="s">
        <v>627</v>
      </c>
      <c r="P273" s="15" t="s">
        <v>627</v>
      </c>
      <c r="Q273" s="31"/>
      <c r="R273" s="29" t="s">
        <v>627</v>
      </c>
      <c r="S273" s="15" t="s">
        <v>627</v>
      </c>
      <c r="T273" s="15" t="s">
        <v>627</v>
      </c>
      <c r="U273" s="15"/>
      <c r="V273" s="15" t="s">
        <v>627</v>
      </c>
      <c r="W273" s="15" t="s">
        <v>627</v>
      </c>
      <c r="X273" s="15" t="s">
        <v>627</v>
      </c>
      <c r="Y273" s="15" t="s">
        <v>627</v>
      </c>
      <c r="Z273" s="15" t="s">
        <v>627</v>
      </c>
      <c r="AA273" s="15" t="s">
        <v>627</v>
      </c>
    </row>
    <row r="274" spans="1:27" ht="63" x14ac:dyDescent="0.25">
      <c r="A274" s="6" t="s">
        <v>65</v>
      </c>
      <c r="B274" s="115" t="s">
        <v>240</v>
      </c>
      <c r="C274" s="6" t="s">
        <v>838</v>
      </c>
      <c r="D274" s="6" t="s">
        <v>839</v>
      </c>
      <c r="E274" s="6" t="s">
        <v>840</v>
      </c>
      <c r="F274" s="6"/>
      <c r="G274" s="6" t="s">
        <v>107</v>
      </c>
      <c r="H274" s="6" t="s">
        <v>841</v>
      </c>
      <c r="I274" s="7">
        <v>1</v>
      </c>
      <c r="J274" s="6"/>
      <c r="K274" s="6"/>
      <c r="L274" s="166"/>
      <c r="M274" s="6"/>
      <c r="N274" s="6"/>
      <c r="O274" s="176"/>
      <c r="P274" s="6"/>
      <c r="Q274" s="91"/>
      <c r="R274" s="23"/>
      <c r="S274" s="6"/>
      <c r="T274" s="6"/>
      <c r="U274" s="6"/>
      <c r="V274" s="6"/>
      <c r="W274" s="6"/>
      <c r="X274" s="6"/>
      <c r="Y274" s="6"/>
      <c r="Z274" s="6"/>
      <c r="AA274" s="6"/>
    </row>
    <row r="275" spans="1:27" ht="110.25" x14ac:dyDescent="0.25">
      <c r="A275" s="6" t="s">
        <v>65</v>
      </c>
      <c r="B275" s="115" t="s">
        <v>240</v>
      </c>
      <c r="C275" s="6" t="s">
        <v>838</v>
      </c>
      <c r="D275" s="6" t="s">
        <v>842</v>
      </c>
      <c r="E275" s="6" t="s">
        <v>843</v>
      </c>
      <c r="F275" s="16"/>
      <c r="G275" s="16" t="s">
        <v>107</v>
      </c>
      <c r="H275" s="16"/>
      <c r="I275" s="18"/>
      <c r="J275" s="16"/>
      <c r="K275" s="16"/>
      <c r="L275" s="165"/>
      <c r="M275" s="16"/>
      <c r="N275" s="16"/>
      <c r="O275" s="175"/>
      <c r="P275" s="16"/>
      <c r="Q275" s="91"/>
      <c r="R275" s="24"/>
      <c r="S275" s="16"/>
      <c r="T275" s="16"/>
      <c r="U275" s="16"/>
      <c r="V275" s="16"/>
      <c r="W275" s="16"/>
      <c r="X275" s="16"/>
      <c r="Y275" s="16"/>
      <c r="Z275" s="16"/>
      <c r="AA275" s="16"/>
    </row>
    <row r="276" spans="1:27" ht="97.15" customHeight="1" x14ac:dyDescent="0.25">
      <c r="A276" s="6" t="s">
        <v>65</v>
      </c>
      <c r="B276" s="115" t="s">
        <v>240</v>
      </c>
      <c r="C276" s="6" t="s">
        <v>838</v>
      </c>
      <c r="D276" s="6" t="s">
        <v>844</v>
      </c>
      <c r="E276" s="116" t="s">
        <v>845</v>
      </c>
      <c r="F276" s="6"/>
      <c r="G276" s="6" t="s">
        <v>107</v>
      </c>
      <c r="H276" s="6" t="s">
        <v>846</v>
      </c>
      <c r="I276" s="7">
        <v>1</v>
      </c>
      <c r="J276" s="6"/>
      <c r="K276" s="6"/>
      <c r="L276" s="166"/>
      <c r="M276" s="6"/>
      <c r="N276" s="6"/>
      <c r="O276" s="176"/>
      <c r="P276" s="6"/>
      <c r="Q276" s="91"/>
      <c r="R276" s="23"/>
      <c r="S276" s="6"/>
      <c r="T276" s="6"/>
      <c r="U276" s="6"/>
      <c r="V276" s="6"/>
      <c r="W276" s="6"/>
      <c r="X276" s="6"/>
      <c r="Y276" s="6"/>
      <c r="Z276" s="6"/>
      <c r="AA276" s="6"/>
    </row>
    <row r="277" spans="1:27" ht="94.5" x14ac:dyDescent="0.25">
      <c r="A277" s="6" t="s">
        <v>65</v>
      </c>
      <c r="B277" s="115" t="s">
        <v>240</v>
      </c>
      <c r="C277" s="6" t="s">
        <v>838</v>
      </c>
      <c r="D277" s="6" t="s">
        <v>847</v>
      </c>
      <c r="E277" s="116" t="s">
        <v>848</v>
      </c>
      <c r="F277" s="6"/>
      <c r="G277" s="6" t="s">
        <v>107</v>
      </c>
      <c r="H277" s="6" t="s">
        <v>849</v>
      </c>
      <c r="I277" s="7">
        <v>1</v>
      </c>
      <c r="J277" s="6"/>
      <c r="K277" s="6"/>
      <c r="L277" s="166"/>
      <c r="M277" s="6"/>
      <c r="N277" s="6"/>
      <c r="O277" s="176"/>
      <c r="P277" s="6"/>
      <c r="Q277" s="91"/>
      <c r="R277" s="23"/>
      <c r="S277" s="6"/>
      <c r="T277" s="6"/>
      <c r="U277" s="6"/>
      <c r="V277" s="6"/>
      <c r="W277" s="6"/>
      <c r="X277" s="6"/>
      <c r="Y277" s="6"/>
      <c r="Z277" s="6"/>
      <c r="AA277" s="6"/>
    </row>
    <row r="278" spans="1:27" ht="79.900000000000006" hidden="1" customHeight="1" x14ac:dyDescent="0.25">
      <c r="A278" s="6" t="s">
        <v>65</v>
      </c>
      <c r="B278" s="115" t="s">
        <v>240</v>
      </c>
      <c r="C278" s="6" t="s">
        <v>838</v>
      </c>
      <c r="D278" s="6" t="s">
        <v>850</v>
      </c>
      <c r="E278" s="6" t="s">
        <v>851</v>
      </c>
      <c r="F278" s="6"/>
      <c r="G278" s="6" t="s">
        <v>116</v>
      </c>
      <c r="H278" s="6" t="s">
        <v>852</v>
      </c>
      <c r="I278" s="6" t="s">
        <v>180</v>
      </c>
      <c r="J278" s="6"/>
      <c r="K278" s="6"/>
      <c r="L278" s="166"/>
      <c r="M278" s="6"/>
      <c r="N278" s="6"/>
      <c r="O278" s="176"/>
      <c r="P278" s="6"/>
      <c r="Q278" s="91"/>
      <c r="R278" s="23"/>
      <c r="S278" s="6"/>
      <c r="T278" s="6"/>
      <c r="U278" s="6"/>
      <c r="V278" s="6"/>
      <c r="W278" s="6"/>
      <c r="X278" s="6"/>
      <c r="Y278" s="6"/>
      <c r="Z278" s="6"/>
      <c r="AA278" s="6"/>
    </row>
    <row r="279" spans="1:27" ht="94.5" x14ac:dyDescent="0.25">
      <c r="A279" s="6" t="s">
        <v>65</v>
      </c>
      <c r="B279" s="115" t="s">
        <v>240</v>
      </c>
      <c r="C279" s="6" t="s">
        <v>853</v>
      </c>
      <c r="D279" s="6" t="s">
        <v>854</v>
      </c>
      <c r="E279" s="6" t="s">
        <v>855</v>
      </c>
      <c r="F279" s="6"/>
      <c r="G279" s="6" t="s">
        <v>107</v>
      </c>
      <c r="H279" s="6" t="s">
        <v>856</v>
      </c>
      <c r="I279" s="7">
        <v>1</v>
      </c>
      <c r="J279" s="6"/>
      <c r="K279" s="6"/>
      <c r="L279" s="166"/>
      <c r="M279" s="6"/>
      <c r="N279" s="6"/>
      <c r="O279" s="176"/>
      <c r="P279" s="6"/>
      <c r="Q279" s="91"/>
      <c r="R279" s="23"/>
      <c r="S279" s="6"/>
      <c r="T279" s="6"/>
      <c r="U279" s="6"/>
      <c r="V279" s="6"/>
      <c r="W279" s="6"/>
      <c r="X279" s="6"/>
      <c r="Y279" s="6"/>
      <c r="Z279" s="6"/>
      <c r="AA279" s="6"/>
    </row>
    <row r="280" spans="1:27" ht="63" x14ac:dyDescent="0.25">
      <c r="A280" s="6" t="s">
        <v>65</v>
      </c>
      <c r="B280" s="115" t="s">
        <v>240</v>
      </c>
      <c r="C280" s="6" t="s">
        <v>853</v>
      </c>
      <c r="D280" s="6" t="s">
        <v>857</v>
      </c>
      <c r="E280" s="6" t="s">
        <v>858</v>
      </c>
      <c r="F280" s="6"/>
      <c r="G280" s="6" t="s">
        <v>107</v>
      </c>
      <c r="H280" s="6" t="s">
        <v>859</v>
      </c>
      <c r="I280" s="6" t="s">
        <v>255</v>
      </c>
      <c r="J280" s="6"/>
      <c r="K280" s="6"/>
      <c r="L280" s="166"/>
      <c r="M280" s="6"/>
      <c r="N280" s="6"/>
      <c r="O280" s="176"/>
      <c r="P280" s="6"/>
      <c r="Q280" s="91"/>
      <c r="R280" s="23"/>
      <c r="S280" s="6"/>
      <c r="T280" s="6"/>
      <c r="U280" s="6"/>
      <c r="V280" s="6"/>
      <c r="W280" s="6"/>
      <c r="X280" s="6"/>
      <c r="Y280" s="6"/>
      <c r="Z280" s="6"/>
      <c r="AA280" s="6"/>
    </row>
    <row r="281" spans="1:27" ht="94.5" x14ac:dyDescent="0.25">
      <c r="A281" s="6" t="s">
        <v>65</v>
      </c>
      <c r="B281" s="115" t="s">
        <v>240</v>
      </c>
      <c r="C281" s="6" t="s">
        <v>860</v>
      </c>
      <c r="D281" s="6" t="s">
        <v>861</v>
      </c>
      <c r="E281" s="6" t="s">
        <v>298</v>
      </c>
      <c r="F281" s="6"/>
      <c r="G281" s="6" t="s">
        <v>107</v>
      </c>
      <c r="H281" s="6" t="s">
        <v>299</v>
      </c>
      <c r="I281" s="7">
        <v>1</v>
      </c>
      <c r="J281" s="6"/>
      <c r="K281" s="6"/>
      <c r="L281" s="166"/>
      <c r="M281" s="6"/>
      <c r="N281" s="6"/>
      <c r="O281" s="176"/>
      <c r="P281" s="6"/>
      <c r="Q281" s="91"/>
      <c r="R281" s="23"/>
      <c r="S281" s="6"/>
      <c r="T281" s="6"/>
      <c r="U281" s="6"/>
      <c r="V281" s="6"/>
      <c r="W281" s="6"/>
      <c r="X281" s="6"/>
      <c r="Y281" s="6"/>
      <c r="Z281" s="6"/>
      <c r="AA281" s="6"/>
    </row>
    <row r="282" spans="1:27" ht="189" x14ac:dyDescent="0.25">
      <c r="A282" s="6" t="s">
        <v>65</v>
      </c>
      <c r="B282" s="115" t="s">
        <v>240</v>
      </c>
      <c r="C282" s="6" t="s">
        <v>860</v>
      </c>
      <c r="D282" s="6" t="s">
        <v>862</v>
      </c>
      <c r="E282" s="6" t="s">
        <v>863</v>
      </c>
      <c r="F282" s="16"/>
      <c r="G282" s="16" t="s">
        <v>107</v>
      </c>
      <c r="H282" s="16"/>
      <c r="I282" s="18"/>
      <c r="J282" s="16"/>
      <c r="K282" s="16"/>
      <c r="L282" s="165"/>
      <c r="M282" s="16"/>
      <c r="N282" s="16"/>
      <c r="O282" s="175"/>
      <c r="P282" s="16"/>
      <c r="Q282" s="91"/>
      <c r="R282" s="24"/>
      <c r="S282" s="16"/>
      <c r="T282" s="16"/>
      <c r="U282" s="16"/>
      <c r="V282" s="16"/>
      <c r="W282" s="16"/>
      <c r="X282" s="16"/>
      <c r="Y282" s="16"/>
      <c r="Z282" s="16"/>
      <c r="AA282" s="16"/>
    </row>
    <row r="283" spans="1:27" ht="47.25" x14ac:dyDescent="0.25">
      <c r="A283" s="6" t="s">
        <v>65</v>
      </c>
      <c r="B283" s="115" t="s">
        <v>240</v>
      </c>
      <c r="C283" s="6" t="s">
        <v>860</v>
      </c>
      <c r="D283" s="6" t="s">
        <v>864</v>
      </c>
      <c r="E283" s="116" t="s">
        <v>865</v>
      </c>
      <c r="F283" s="6"/>
      <c r="G283" s="6" t="s">
        <v>107</v>
      </c>
      <c r="H283" s="6" t="s">
        <v>866</v>
      </c>
      <c r="I283" s="7">
        <v>1</v>
      </c>
      <c r="J283" s="6"/>
      <c r="K283" s="6"/>
      <c r="L283" s="166"/>
      <c r="M283" s="6"/>
      <c r="N283" s="6"/>
      <c r="O283" s="176"/>
      <c r="P283" s="6"/>
      <c r="Q283" s="91"/>
      <c r="R283" s="23"/>
      <c r="S283" s="6"/>
      <c r="T283" s="6"/>
      <c r="U283" s="6"/>
      <c r="V283" s="6"/>
      <c r="W283" s="6"/>
      <c r="X283" s="6"/>
      <c r="Y283" s="6"/>
      <c r="Z283" s="6"/>
      <c r="AA283" s="6"/>
    </row>
    <row r="284" spans="1:27" ht="110.25" x14ac:dyDescent="0.25">
      <c r="A284" s="6" t="s">
        <v>65</v>
      </c>
      <c r="B284" s="115" t="s">
        <v>240</v>
      </c>
      <c r="C284" s="6" t="s">
        <v>860</v>
      </c>
      <c r="D284" s="6" t="s">
        <v>867</v>
      </c>
      <c r="E284" s="116" t="s">
        <v>868</v>
      </c>
      <c r="F284" s="6"/>
      <c r="G284" s="6" t="s">
        <v>107</v>
      </c>
      <c r="H284" s="6" t="s">
        <v>869</v>
      </c>
      <c r="I284" s="7">
        <v>1</v>
      </c>
      <c r="J284" s="6"/>
      <c r="K284" s="6"/>
      <c r="L284" s="166"/>
      <c r="M284" s="6"/>
      <c r="N284" s="6"/>
      <c r="O284" s="176"/>
      <c r="P284" s="6"/>
      <c r="Q284" s="91"/>
      <c r="R284" s="23"/>
      <c r="S284" s="6"/>
      <c r="T284" s="6"/>
      <c r="U284" s="6"/>
      <c r="V284" s="6"/>
      <c r="W284" s="6"/>
      <c r="X284" s="6"/>
      <c r="Y284" s="6"/>
      <c r="Z284" s="6"/>
      <c r="AA284" s="6"/>
    </row>
    <row r="285" spans="1:27" ht="110.25" x14ac:dyDescent="0.25">
      <c r="A285" s="6" t="s">
        <v>65</v>
      </c>
      <c r="B285" s="115" t="s">
        <v>240</v>
      </c>
      <c r="C285" s="6" t="s">
        <v>860</v>
      </c>
      <c r="D285" s="6" t="s">
        <v>870</v>
      </c>
      <c r="E285" s="6" t="s">
        <v>871</v>
      </c>
      <c r="F285" s="6"/>
      <c r="G285" s="6" t="s">
        <v>107</v>
      </c>
      <c r="H285" s="6" t="s">
        <v>872</v>
      </c>
      <c r="I285" s="7">
        <v>1</v>
      </c>
      <c r="J285" s="6"/>
      <c r="K285" s="6"/>
      <c r="L285" s="166"/>
      <c r="M285" s="6"/>
      <c r="N285" s="6"/>
      <c r="O285" s="176"/>
      <c r="P285" s="6"/>
      <c r="Q285" s="91"/>
      <c r="R285" s="23"/>
      <c r="S285" s="6"/>
      <c r="T285" s="6"/>
      <c r="U285" s="6"/>
      <c r="V285" s="6"/>
      <c r="W285" s="6"/>
      <c r="X285" s="6"/>
      <c r="Y285" s="6"/>
      <c r="Z285" s="6"/>
      <c r="AA285" s="6"/>
    </row>
    <row r="286" spans="1:27" ht="78.75" x14ac:dyDescent="0.25">
      <c r="A286" s="6" t="s">
        <v>65</v>
      </c>
      <c r="B286" s="115" t="s">
        <v>240</v>
      </c>
      <c r="C286" s="6" t="s">
        <v>860</v>
      </c>
      <c r="D286" s="6" t="s">
        <v>873</v>
      </c>
      <c r="E286" s="6" t="s">
        <v>874</v>
      </c>
      <c r="F286" s="6"/>
      <c r="G286" s="6" t="s">
        <v>107</v>
      </c>
      <c r="H286" s="6" t="s">
        <v>875</v>
      </c>
      <c r="I286" s="6" t="s">
        <v>876</v>
      </c>
      <c r="J286" s="6"/>
      <c r="K286" s="6"/>
      <c r="L286" s="166"/>
      <c r="M286" s="6"/>
      <c r="N286" s="6"/>
      <c r="O286" s="176"/>
      <c r="P286" s="6"/>
      <c r="Q286" s="91"/>
      <c r="R286" s="23"/>
      <c r="S286" s="6"/>
      <c r="T286" s="6"/>
      <c r="U286" s="6"/>
      <c r="V286" s="6"/>
      <c r="W286" s="6"/>
      <c r="X286" s="6"/>
      <c r="Y286" s="6"/>
      <c r="Z286" s="6"/>
      <c r="AA286" s="6"/>
    </row>
    <row r="287" spans="1:27" ht="47.25" x14ac:dyDescent="0.25">
      <c r="A287" s="6" t="s">
        <v>65</v>
      </c>
      <c r="B287" s="115" t="s">
        <v>240</v>
      </c>
      <c r="C287" s="6" t="s">
        <v>860</v>
      </c>
      <c r="D287" s="6" t="s">
        <v>877</v>
      </c>
      <c r="E287" s="6" t="s">
        <v>878</v>
      </c>
      <c r="F287" s="6"/>
      <c r="G287" s="6" t="s">
        <v>107</v>
      </c>
      <c r="H287" s="6" t="s">
        <v>879</v>
      </c>
      <c r="I287" s="7">
        <v>0.8</v>
      </c>
      <c r="J287" s="6"/>
      <c r="K287" s="6"/>
      <c r="L287" s="166"/>
      <c r="M287" s="6"/>
      <c r="N287" s="6"/>
      <c r="O287" s="176"/>
      <c r="P287" s="6"/>
      <c r="Q287" s="91"/>
      <c r="R287" s="23"/>
      <c r="S287" s="6"/>
      <c r="T287" s="6"/>
      <c r="U287" s="6"/>
      <c r="V287" s="6"/>
      <c r="W287" s="6"/>
      <c r="X287" s="6"/>
      <c r="Y287" s="6"/>
      <c r="Z287" s="6"/>
      <c r="AA287" s="6"/>
    </row>
    <row r="288" spans="1:27" ht="63" x14ac:dyDescent="0.25">
      <c r="A288" s="6" t="s">
        <v>65</v>
      </c>
      <c r="B288" s="115" t="s">
        <v>240</v>
      </c>
      <c r="C288" s="6" t="s">
        <v>880</v>
      </c>
      <c r="D288" s="6" t="s">
        <v>881</v>
      </c>
      <c r="E288" s="6" t="s">
        <v>882</v>
      </c>
      <c r="F288" s="6"/>
      <c r="G288" s="6" t="s">
        <v>107</v>
      </c>
      <c r="H288" s="6" t="s">
        <v>828</v>
      </c>
      <c r="I288" s="7">
        <v>0.5</v>
      </c>
      <c r="J288" s="6"/>
      <c r="K288" s="6"/>
      <c r="L288" s="166"/>
      <c r="M288" s="6"/>
      <c r="N288" s="6"/>
      <c r="O288" s="176"/>
      <c r="P288" s="6"/>
      <c r="Q288" s="91"/>
      <c r="R288" s="23"/>
      <c r="S288" s="6"/>
      <c r="T288" s="6"/>
      <c r="U288" s="6"/>
      <c r="V288" s="6"/>
      <c r="W288" s="6"/>
      <c r="X288" s="6"/>
      <c r="Y288" s="6"/>
      <c r="Z288" s="6"/>
      <c r="AA288" s="6"/>
    </row>
    <row r="289" spans="1:51" ht="47.25" x14ac:dyDescent="0.25">
      <c r="A289" s="6" t="s">
        <v>65</v>
      </c>
      <c r="B289" s="115" t="s">
        <v>240</v>
      </c>
      <c r="C289" s="6" t="s">
        <v>880</v>
      </c>
      <c r="D289" s="6" t="s">
        <v>883</v>
      </c>
      <c r="E289" s="6" t="s">
        <v>884</v>
      </c>
      <c r="F289" s="6"/>
      <c r="G289" s="6" t="s">
        <v>107</v>
      </c>
      <c r="H289" s="6" t="s">
        <v>304</v>
      </c>
      <c r="I289" s="6" t="s">
        <v>255</v>
      </c>
      <c r="J289" s="6"/>
      <c r="K289" s="6"/>
      <c r="L289" s="166"/>
      <c r="M289" s="6"/>
      <c r="N289" s="6"/>
      <c r="O289" s="176"/>
      <c r="P289" s="6"/>
      <c r="Q289" s="91"/>
      <c r="R289" s="23"/>
      <c r="S289" s="6"/>
      <c r="T289" s="6"/>
      <c r="U289" s="6"/>
      <c r="V289" s="6"/>
      <c r="W289" s="6"/>
      <c r="X289" s="6"/>
      <c r="Y289" s="6"/>
      <c r="Z289" s="6"/>
      <c r="AA289" s="6"/>
    </row>
    <row r="290" spans="1:51" ht="47.25" x14ac:dyDescent="0.25">
      <c r="A290" s="6" t="s">
        <v>65</v>
      </c>
      <c r="B290" s="115" t="s">
        <v>240</v>
      </c>
      <c r="C290" s="6" t="s">
        <v>880</v>
      </c>
      <c r="D290" s="6" t="s">
        <v>885</v>
      </c>
      <c r="E290" s="6" t="s">
        <v>886</v>
      </c>
      <c r="F290" s="6"/>
      <c r="G290" s="6" t="s">
        <v>107</v>
      </c>
      <c r="H290" s="6" t="s">
        <v>887</v>
      </c>
      <c r="I290" s="6" t="s">
        <v>255</v>
      </c>
      <c r="J290" s="6"/>
      <c r="K290" s="6"/>
      <c r="L290" s="166"/>
      <c r="M290" s="6"/>
      <c r="N290" s="6"/>
      <c r="O290" s="176"/>
      <c r="P290" s="6"/>
      <c r="Q290" s="91"/>
      <c r="R290" s="23"/>
      <c r="S290" s="6"/>
      <c r="T290" s="6"/>
      <c r="U290" s="6"/>
      <c r="V290" s="6"/>
      <c r="W290" s="6"/>
      <c r="X290" s="6"/>
      <c r="Y290" s="6"/>
      <c r="Z290" s="6"/>
      <c r="AA290" s="6"/>
    </row>
    <row r="291" spans="1:51" ht="63" x14ac:dyDescent="0.25">
      <c r="A291" s="6" t="s">
        <v>65</v>
      </c>
      <c r="B291" s="115" t="s">
        <v>240</v>
      </c>
      <c r="C291" s="6" t="s">
        <v>880</v>
      </c>
      <c r="D291" s="6" t="s">
        <v>888</v>
      </c>
      <c r="E291" s="6" t="s">
        <v>889</v>
      </c>
      <c r="F291" s="6"/>
      <c r="G291" s="6" t="s">
        <v>107</v>
      </c>
      <c r="H291" s="6" t="s">
        <v>890</v>
      </c>
      <c r="I291" s="6" t="s">
        <v>891</v>
      </c>
      <c r="J291" s="6"/>
      <c r="K291" s="6"/>
      <c r="L291" s="166"/>
      <c r="M291" s="6"/>
      <c r="N291" s="6"/>
      <c r="O291" s="176"/>
      <c r="P291" s="6"/>
      <c r="Q291" s="91"/>
      <c r="R291" s="23"/>
      <c r="S291" s="6"/>
      <c r="T291" s="6"/>
      <c r="U291" s="6"/>
      <c r="V291" s="6"/>
      <c r="W291" s="6"/>
      <c r="X291" s="6"/>
      <c r="Y291" s="6"/>
      <c r="Z291" s="6"/>
      <c r="AA291" s="6"/>
    </row>
    <row r="292" spans="1:51" ht="78.75" x14ac:dyDescent="0.25">
      <c r="A292" s="6" t="s">
        <v>65</v>
      </c>
      <c r="B292" s="115" t="s">
        <v>240</v>
      </c>
      <c r="C292" s="6" t="s">
        <v>880</v>
      </c>
      <c r="D292" s="6" t="s">
        <v>892</v>
      </c>
      <c r="E292" s="6" t="s">
        <v>893</v>
      </c>
      <c r="F292" s="6"/>
      <c r="G292" s="6" t="s">
        <v>107</v>
      </c>
      <c r="H292" s="6" t="s">
        <v>894</v>
      </c>
      <c r="I292" s="6" t="s">
        <v>180</v>
      </c>
      <c r="J292" s="6"/>
      <c r="K292" s="6"/>
      <c r="L292" s="166"/>
      <c r="M292" s="6"/>
      <c r="N292" s="6"/>
      <c r="O292" s="176"/>
      <c r="P292" s="6"/>
      <c r="Q292" s="91"/>
      <c r="R292" s="23"/>
      <c r="S292" s="6"/>
      <c r="T292" s="6"/>
      <c r="U292" s="6"/>
      <c r="V292" s="6"/>
      <c r="W292" s="6"/>
      <c r="X292" s="6"/>
      <c r="Y292" s="6"/>
      <c r="Z292" s="6"/>
      <c r="AA292" s="6"/>
    </row>
    <row r="293" spans="1:51" ht="126" x14ac:dyDescent="0.25">
      <c r="A293" s="6" t="s">
        <v>65</v>
      </c>
      <c r="B293" s="115" t="s">
        <v>319</v>
      </c>
      <c r="C293" s="6" t="s">
        <v>895</v>
      </c>
      <c r="D293" s="6" t="s">
        <v>896</v>
      </c>
      <c r="E293" s="6" t="s">
        <v>897</v>
      </c>
      <c r="F293" s="6"/>
      <c r="G293" s="6" t="s">
        <v>107</v>
      </c>
      <c r="H293" s="6" t="s">
        <v>898</v>
      </c>
      <c r="I293" s="6" t="s">
        <v>742</v>
      </c>
      <c r="J293" s="6"/>
      <c r="K293" s="6"/>
      <c r="L293" s="166"/>
      <c r="M293" s="6"/>
      <c r="N293" s="6"/>
      <c r="O293" s="176"/>
      <c r="P293" s="6"/>
      <c r="Q293" s="91"/>
      <c r="R293" s="23"/>
      <c r="S293" s="6"/>
      <c r="T293" s="6"/>
      <c r="U293" s="6"/>
      <c r="V293" s="6"/>
      <c r="W293" s="6"/>
      <c r="X293" s="6"/>
      <c r="Y293" s="6"/>
      <c r="Z293" s="6"/>
      <c r="AA293" s="6"/>
    </row>
    <row r="294" spans="1:51" ht="78.75" x14ac:dyDescent="0.25">
      <c r="A294" s="6" t="s">
        <v>65</v>
      </c>
      <c r="B294" s="115" t="s">
        <v>319</v>
      </c>
      <c r="C294" s="6" t="s">
        <v>895</v>
      </c>
      <c r="D294" s="6" t="s">
        <v>899</v>
      </c>
      <c r="E294" s="6" t="s">
        <v>900</v>
      </c>
      <c r="F294" s="6"/>
      <c r="G294" s="6" t="s">
        <v>107</v>
      </c>
      <c r="H294" s="6" t="s">
        <v>901</v>
      </c>
      <c r="I294" s="6" t="s">
        <v>746</v>
      </c>
      <c r="J294" s="6"/>
      <c r="K294" s="6"/>
      <c r="L294" s="166"/>
      <c r="M294" s="6"/>
      <c r="N294" s="6"/>
      <c r="O294" s="176"/>
      <c r="P294" s="6"/>
      <c r="Q294" s="91"/>
      <c r="R294" s="23"/>
      <c r="S294" s="6"/>
      <c r="T294" s="6"/>
      <c r="U294" s="6"/>
      <c r="V294" s="6"/>
      <c r="W294" s="6"/>
      <c r="X294" s="6"/>
      <c r="Y294" s="6"/>
      <c r="Z294" s="6"/>
      <c r="AA294" s="6"/>
    </row>
    <row r="295" spans="1:51" ht="47.25" x14ac:dyDescent="0.25">
      <c r="A295" s="6" t="s">
        <v>65</v>
      </c>
      <c r="B295" s="115" t="s">
        <v>319</v>
      </c>
      <c r="C295" s="6" t="s">
        <v>895</v>
      </c>
      <c r="D295" s="6" t="s">
        <v>902</v>
      </c>
      <c r="E295" s="6" t="s">
        <v>903</v>
      </c>
      <c r="F295" s="6"/>
      <c r="G295" s="6" t="s">
        <v>107</v>
      </c>
      <c r="H295" s="6" t="s">
        <v>904</v>
      </c>
      <c r="I295" s="7">
        <v>0.5</v>
      </c>
      <c r="J295" s="6"/>
      <c r="K295" s="6"/>
      <c r="L295" s="166"/>
      <c r="M295" s="6"/>
      <c r="N295" s="6"/>
      <c r="O295" s="176"/>
      <c r="P295" s="6"/>
      <c r="Q295" s="91"/>
      <c r="R295" s="23"/>
      <c r="S295" s="6"/>
      <c r="T295" s="6"/>
      <c r="U295" s="6"/>
      <c r="V295" s="6"/>
      <c r="W295" s="6"/>
      <c r="X295" s="6"/>
      <c r="Y295" s="6"/>
      <c r="Z295" s="6"/>
      <c r="AA295" s="6"/>
    </row>
    <row r="296" spans="1:51" ht="47.25" x14ac:dyDescent="0.25">
      <c r="A296" s="6" t="s">
        <v>65</v>
      </c>
      <c r="B296" s="115" t="s">
        <v>319</v>
      </c>
      <c r="C296" s="6" t="s">
        <v>895</v>
      </c>
      <c r="D296" s="6" t="s">
        <v>905</v>
      </c>
      <c r="E296" s="6" t="s">
        <v>906</v>
      </c>
      <c r="F296" s="6"/>
      <c r="G296" s="6" t="s">
        <v>107</v>
      </c>
      <c r="H296" s="6" t="s">
        <v>907</v>
      </c>
      <c r="I296" s="7">
        <v>0.5</v>
      </c>
      <c r="J296" s="6"/>
      <c r="K296" s="6"/>
      <c r="L296" s="166"/>
      <c r="M296" s="6"/>
      <c r="N296" s="6"/>
      <c r="O296" s="176"/>
      <c r="P296" s="6"/>
      <c r="Q296" s="91"/>
      <c r="R296" s="23"/>
      <c r="S296" s="6"/>
      <c r="T296" s="6"/>
      <c r="U296" s="6"/>
      <c r="V296" s="6"/>
      <c r="W296" s="6"/>
      <c r="X296" s="6"/>
      <c r="Y296" s="6"/>
      <c r="Z296" s="6"/>
      <c r="AA296" s="6"/>
    </row>
    <row r="297" spans="1:51" ht="78.75" x14ac:dyDescent="0.25">
      <c r="A297" s="6" t="s">
        <v>65</v>
      </c>
      <c r="B297" s="115" t="s">
        <v>319</v>
      </c>
      <c r="C297" s="6" t="s">
        <v>895</v>
      </c>
      <c r="D297" s="6" t="s">
        <v>908</v>
      </c>
      <c r="E297" s="6" t="s">
        <v>909</v>
      </c>
      <c r="F297" s="6"/>
      <c r="G297" s="6" t="s">
        <v>107</v>
      </c>
      <c r="H297" s="6" t="s">
        <v>910</v>
      </c>
      <c r="I297" s="7">
        <v>0.5</v>
      </c>
      <c r="J297" s="6"/>
      <c r="K297" s="6"/>
      <c r="L297" s="166"/>
      <c r="M297" s="6"/>
      <c r="N297" s="6"/>
      <c r="O297" s="176"/>
      <c r="P297" s="6"/>
      <c r="Q297" s="91"/>
      <c r="R297" s="23"/>
      <c r="S297" s="6"/>
      <c r="T297" s="6"/>
      <c r="U297" s="6"/>
      <c r="V297" s="6"/>
      <c r="W297" s="6"/>
      <c r="X297" s="6"/>
      <c r="Y297" s="6"/>
      <c r="Z297" s="6"/>
      <c r="AA297" s="6"/>
    </row>
    <row r="298" spans="1:51" s="4" customFormat="1" ht="78.75" hidden="1" x14ac:dyDescent="0.25">
      <c r="A298" s="16" t="s">
        <v>65</v>
      </c>
      <c r="B298" s="127" t="s">
        <v>319</v>
      </c>
      <c r="C298" s="15" t="s">
        <v>911</v>
      </c>
      <c r="D298" s="15" t="s">
        <v>627</v>
      </c>
      <c r="E298" s="15" t="s">
        <v>627</v>
      </c>
      <c r="F298" s="15" t="s">
        <v>627</v>
      </c>
      <c r="G298" s="15" t="s">
        <v>627</v>
      </c>
      <c r="H298" s="15" t="s">
        <v>627</v>
      </c>
      <c r="I298" s="15" t="s">
        <v>627</v>
      </c>
      <c r="J298" s="15" t="s">
        <v>627</v>
      </c>
      <c r="K298" s="15" t="s">
        <v>627</v>
      </c>
      <c r="L298" s="15" t="s">
        <v>627</v>
      </c>
      <c r="M298" s="15" t="s">
        <v>627</v>
      </c>
      <c r="N298" s="16"/>
      <c r="O298" s="16"/>
      <c r="P298" s="16"/>
      <c r="Q298" s="30"/>
      <c r="R298" s="24"/>
      <c r="S298" s="16"/>
      <c r="T298" s="16"/>
      <c r="U298" s="16"/>
      <c r="V298" s="16"/>
      <c r="W298" s="16"/>
      <c r="X298" s="16"/>
      <c r="Y298" s="16"/>
      <c r="Z298" s="16"/>
      <c r="AA298" s="16"/>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row>
    <row r="299" spans="1:51" s="4" customFormat="1" ht="47.25" hidden="1" x14ac:dyDescent="0.25">
      <c r="A299" s="16" t="s">
        <v>65</v>
      </c>
      <c r="B299" s="127" t="s">
        <v>319</v>
      </c>
      <c r="C299" s="15" t="s">
        <v>912</v>
      </c>
      <c r="D299" s="15" t="s">
        <v>627</v>
      </c>
      <c r="E299" s="15" t="s">
        <v>627</v>
      </c>
      <c r="F299" s="15" t="s">
        <v>627</v>
      </c>
      <c r="G299" s="15" t="s">
        <v>627</v>
      </c>
      <c r="H299" s="15" t="s">
        <v>627</v>
      </c>
      <c r="I299" s="15" t="s">
        <v>627</v>
      </c>
      <c r="J299" s="15" t="s">
        <v>627</v>
      </c>
      <c r="K299" s="15" t="s">
        <v>627</v>
      </c>
      <c r="L299" s="15" t="s">
        <v>627</v>
      </c>
      <c r="M299" s="15" t="s">
        <v>627</v>
      </c>
      <c r="N299" s="16"/>
      <c r="O299" s="16"/>
      <c r="P299" s="16"/>
      <c r="Q299" s="30"/>
      <c r="R299" s="24"/>
      <c r="S299" s="16"/>
      <c r="T299" s="16"/>
      <c r="U299" s="16"/>
      <c r="V299" s="16"/>
      <c r="W299" s="16"/>
      <c r="X299" s="16"/>
      <c r="Y299" s="16"/>
      <c r="Z299" s="16"/>
      <c r="AA299" s="16"/>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row>
    <row r="300" spans="1:51" ht="63" x14ac:dyDescent="0.25">
      <c r="A300" s="6" t="s">
        <v>65</v>
      </c>
      <c r="B300" s="115" t="s">
        <v>319</v>
      </c>
      <c r="C300" s="6" t="s">
        <v>913</v>
      </c>
      <c r="D300" s="6" t="s">
        <v>914</v>
      </c>
      <c r="E300" s="6" t="s">
        <v>915</v>
      </c>
      <c r="F300" s="6"/>
      <c r="G300" s="6" t="s">
        <v>107</v>
      </c>
      <c r="H300" s="6" t="s">
        <v>916</v>
      </c>
      <c r="I300" s="6" t="s">
        <v>255</v>
      </c>
      <c r="J300" s="6"/>
      <c r="K300" s="6"/>
      <c r="L300" s="166"/>
      <c r="M300" s="6"/>
      <c r="N300" s="6"/>
      <c r="O300" s="176"/>
      <c r="P300" s="6"/>
      <c r="Q300" s="91"/>
      <c r="R300" s="23"/>
      <c r="S300" s="6"/>
      <c r="T300" s="6"/>
      <c r="U300" s="6"/>
      <c r="V300" s="6"/>
      <c r="W300" s="6"/>
      <c r="X300" s="6"/>
      <c r="Y300" s="6"/>
      <c r="Z300" s="6"/>
      <c r="AA300" s="6"/>
    </row>
    <row r="301" spans="1:51" ht="63" x14ac:dyDescent="0.25">
      <c r="A301" s="6" t="s">
        <v>65</v>
      </c>
      <c r="B301" s="115" t="s">
        <v>319</v>
      </c>
      <c r="C301" s="6" t="s">
        <v>913</v>
      </c>
      <c r="D301" s="6" t="s">
        <v>917</v>
      </c>
      <c r="E301" s="6" t="s">
        <v>918</v>
      </c>
      <c r="F301" s="6"/>
      <c r="G301" s="6" t="s">
        <v>107</v>
      </c>
      <c r="H301" s="6" t="s">
        <v>919</v>
      </c>
      <c r="I301" s="6" t="s">
        <v>920</v>
      </c>
      <c r="J301" s="6"/>
      <c r="K301" s="6"/>
      <c r="L301" s="166"/>
      <c r="M301" s="6"/>
      <c r="N301" s="6"/>
      <c r="O301" s="176"/>
      <c r="P301" s="6"/>
      <c r="Q301" s="91"/>
      <c r="R301" s="23"/>
      <c r="S301" s="6"/>
      <c r="T301" s="6"/>
      <c r="U301" s="6"/>
      <c r="V301" s="6"/>
      <c r="W301" s="6"/>
      <c r="X301" s="6"/>
      <c r="Y301" s="6"/>
      <c r="Z301" s="6"/>
      <c r="AA301" s="6"/>
    </row>
    <row r="302" spans="1:51" ht="63" x14ac:dyDescent="0.25">
      <c r="A302" s="6" t="s">
        <v>65</v>
      </c>
      <c r="B302" s="115" t="s">
        <v>319</v>
      </c>
      <c r="C302" s="6" t="s">
        <v>921</v>
      </c>
      <c r="D302" s="6" t="s">
        <v>922</v>
      </c>
      <c r="E302" s="6" t="s">
        <v>923</v>
      </c>
      <c r="F302" s="16"/>
      <c r="G302" s="16" t="s">
        <v>107</v>
      </c>
      <c r="H302" s="16"/>
      <c r="I302" s="18">
        <v>1</v>
      </c>
      <c r="J302" s="16"/>
      <c r="K302" s="16"/>
      <c r="L302" s="165"/>
      <c r="M302" s="16"/>
      <c r="N302" s="16"/>
      <c r="O302" s="175"/>
      <c r="P302" s="16"/>
      <c r="Q302" s="91"/>
      <c r="R302" s="24"/>
      <c r="S302" s="16"/>
      <c r="T302" s="16"/>
      <c r="U302" s="16"/>
      <c r="V302" s="16"/>
      <c r="W302" s="16"/>
      <c r="X302" s="16"/>
      <c r="Y302" s="16"/>
      <c r="Z302" s="16"/>
      <c r="AA302" s="6"/>
    </row>
    <row r="303" spans="1:51" ht="63" x14ac:dyDescent="0.25">
      <c r="A303" s="6" t="s">
        <v>65</v>
      </c>
      <c r="B303" s="115" t="s">
        <v>632</v>
      </c>
      <c r="C303" s="6" t="s">
        <v>921</v>
      </c>
      <c r="D303" s="6" t="s">
        <v>924</v>
      </c>
      <c r="E303" s="116" t="s">
        <v>925</v>
      </c>
      <c r="F303" s="6"/>
      <c r="G303" s="6" t="s">
        <v>107</v>
      </c>
      <c r="H303" s="6" t="s">
        <v>636</v>
      </c>
      <c r="I303" s="7">
        <v>1</v>
      </c>
      <c r="J303" s="6"/>
      <c r="K303" s="6"/>
      <c r="L303" s="166"/>
      <c r="M303" s="6"/>
      <c r="N303" s="6"/>
      <c r="O303" s="176"/>
      <c r="P303" s="6"/>
      <c r="Q303" s="91"/>
      <c r="R303" s="23"/>
      <c r="S303" s="6"/>
      <c r="T303" s="6"/>
      <c r="U303" s="6"/>
      <c r="V303" s="6"/>
      <c r="W303" s="6"/>
      <c r="X303" s="6"/>
      <c r="Y303" s="6"/>
      <c r="Z303" s="6"/>
      <c r="AA303" s="6"/>
    </row>
    <row r="304" spans="1:51" ht="63" x14ac:dyDescent="0.25">
      <c r="A304" s="6" t="s">
        <v>65</v>
      </c>
      <c r="B304" s="115" t="s">
        <v>632</v>
      </c>
      <c r="C304" s="6" t="s">
        <v>921</v>
      </c>
      <c r="D304" s="6" t="s">
        <v>926</v>
      </c>
      <c r="E304" s="116" t="s">
        <v>927</v>
      </c>
      <c r="F304" s="6"/>
      <c r="G304" s="6" t="s">
        <v>107</v>
      </c>
      <c r="H304" s="6" t="s">
        <v>636</v>
      </c>
      <c r="I304" s="7">
        <v>2</v>
      </c>
      <c r="J304" s="6"/>
      <c r="K304" s="6"/>
      <c r="L304" s="166"/>
      <c r="M304" s="6"/>
      <c r="N304" s="6"/>
      <c r="O304" s="176"/>
      <c r="P304" s="6"/>
      <c r="Q304" s="91"/>
      <c r="R304" s="23"/>
      <c r="S304" s="6"/>
      <c r="T304" s="6"/>
      <c r="U304" s="6"/>
      <c r="V304" s="6"/>
      <c r="W304" s="6"/>
      <c r="X304" s="6"/>
      <c r="Y304" s="6"/>
      <c r="Z304" s="6"/>
      <c r="AA304" s="6"/>
    </row>
    <row r="305" spans="1:27" ht="63" x14ac:dyDescent="0.25">
      <c r="A305" s="6" t="s">
        <v>65</v>
      </c>
      <c r="B305" s="115" t="s">
        <v>632</v>
      </c>
      <c r="C305" s="6" t="s">
        <v>921</v>
      </c>
      <c r="D305" s="6" t="s">
        <v>928</v>
      </c>
      <c r="E305" s="116" t="s">
        <v>929</v>
      </c>
      <c r="F305" s="6"/>
      <c r="G305" s="6" t="s">
        <v>107</v>
      </c>
      <c r="H305" s="6" t="s">
        <v>636</v>
      </c>
      <c r="I305" s="7">
        <v>3</v>
      </c>
      <c r="J305" s="6"/>
      <c r="K305" s="6"/>
      <c r="L305" s="166"/>
      <c r="M305" s="6"/>
      <c r="N305" s="6"/>
      <c r="O305" s="176"/>
      <c r="P305" s="6"/>
      <c r="Q305" s="91"/>
      <c r="R305" s="23"/>
      <c r="S305" s="6"/>
      <c r="T305" s="6"/>
      <c r="U305" s="6"/>
      <c r="V305" s="6"/>
      <c r="W305" s="6"/>
      <c r="X305" s="6"/>
      <c r="Y305" s="6"/>
      <c r="Z305" s="6"/>
      <c r="AA305" s="6"/>
    </row>
    <row r="306" spans="1:27" ht="63" x14ac:dyDescent="0.25">
      <c r="A306" s="6" t="s">
        <v>65</v>
      </c>
      <c r="B306" s="115" t="s">
        <v>632</v>
      </c>
      <c r="C306" s="6" t="s">
        <v>921</v>
      </c>
      <c r="D306" s="6" t="s">
        <v>930</v>
      </c>
      <c r="E306" s="116" t="s">
        <v>931</v>
      </c>
      <c r="F306" s="6"/>
      <c r="G306" s="6" t="s">
        <v>107</v>
      </c>
      <c r="H306" s="6" t="s">
        <v>636</v>
      </c>
      <c r="I306" s="7">
        <v>4</v>
      </c>
      <c r="J306" s="6"/>
      <c r="K306" s="6"/>
      <c r="L306" s="166"/>
      <c r="M306" s="6"/>
      <c r="N306" s="6"/>
      <c r="O306" s="176"/>
      <c r="P306" s="6"/>
      <c r="Q306" s="91"/>
      <c r="R306" s="23"/>
      <c r="S306" s="6"/>
      <c r="T306" s="6"/>
      <c r="U306" s="6"/>
      <c r="V306" s="6"/>
      <c r="W306" s="6"/>
      <c r="X306" s="6"/>
      <c r="Y306" s="6"/>
      <c r="Z306" s="6"/>
      <c r="AA306" s="6"/>
    </row>
    <row r="307" spans="1:27" ht="78.75" x14ac:dyDescent="0.25">
      <c r="A307" s="6" t="s">
        <v>65</v>
      </c>
      <c r="B307" s="115" t="s">
        <v>632</v>
      </c>
      <c r="C307" s="6" t="s">
        <v>921</v>
      </c>
      <c r="D307" s="6" t="s">
        <v>932</v>
      </c>
      <c r="E307" s="116" t="s">
        <v>933</v>
      </c>
      <c r="F307" s="6"/>
      <c r="G307" s="6" t="s">
        <v>107</v>
      </c>
      <c r="H307" s="6" t="s">
        <v>636</v>
      </c>
      <c r="I307" s="7">
        <v>5</v>
      </c>
      <c r="J307" s="6"/>
      <c r="K307" s="6"/>
      <c r="L307" s="166"/>
      <c r="M307" s="6"/>
      <c r="N307" s="6"/>
      <c r="O307" s="176"/>
      <c r="P307" s="6"/>
      <c r="Q307" s="91"/>
      <c r="R307" s="23"/>
      <c r="S307" s="6"/>
      <c r="T307" s="6"/>
      <c r="U307" s="6"/>
      <c r="V307" s="6"/>
      <c r="W307" s="6"/>
      <c r="X307" s="6"/>
      <c r="Y307" s="6"/>
      <c r="Z307" s="6"/>
      <c r="AA307" s="6"/>
    </row>
    <row r="308" spans="1:27" ht="56.25" x14ac:dyDescent="0.25">
      <c r="A308" s="6" t="s">
        <v>65</v>
      </c>
      <c r="B308" s="115" t="s">
        <v>632</v>
      </c>
      <c r="C308" s="6" t="s">
        <v>921</v>
      </c>
      <c r="D308" s="6" t="s">
        <v>934</v>
      </c>
      <c r="E308" s="6" t="s">
        <v>935</v>
      </c>
      <c r="F308" s="6"/>
      <c r="G308" s="6" t="s">
        <v>103</v>
      </c>
      <c r="H308" s="6" t="s">
        <v>936</v>
      </c>
      <c r="I308" s="7">
        <v>0.5</v>
      </c>
      <c r="J308" s="6"/>
      <c r="K308" s="6"/>
      <c r="L308" s="166"/>
      <c r="M308" s="6"/>
      <c r="N308" s="6"/>
      <c r="O308" s="176"/>
      <c r="P308" s="6"/>
      <c r="Q308" s="91"/>
      <c r="R308" s="23"/>
      <c r="S308" s="6"/>
      <c r="T308" s="6"/>
      <c r="U308" s="6"/>
      <c r="V308" s="6"/>
      <c r="W308" s="6"/>
      <c r="X308" s="6"/>
      <c r="Y308" s="6"/>
      <c r="Z308" s="6"/>
      <c r="AA308" s="6"/>
    </row>
    <row r="309" spans="1:27" ht="56.25" x14ac:dyDescent="0.25">
      <c r="A309" s="6" t="s">
        <v>65</v>
      </c>
      <c r="B309" s="115" t="s">
        <v>632</v>
      </c>
      <c r="C309" s="6" t="s">
        <v>921</v>
      </c>
      <c r="D309" s="6" t="s">
        <v>937</v>
      </c>
      <c r="E309" s="6" t="s">
        <v>938</v>
      </c>
      <c r="F309" s="6"/>
      <c r="G309" s="6" t="s">
        <v>107</v>
      </c>
      <c r="H309" s="6" t="s">
        <v>939</v>
      </c>
      <c r="I309" s="7">
        <v>1</v>
      </c>
      <c r="J309" s="6"/>
      <c r="K309" s="6"/>
      <c r="L309" s="166"/>
      <c r="M309" s="6"/>
      <c r="N309" s="6"/>
      <c r="O309" s="176"/>
      <c r="P309" s="6"/>
      <c r="Q309" s="91"/>
      <c r="R309" s="23"/>
      <c r="S309" s="6"/>
      <c r="T309" s="6"/>
      <c r="U309" s="6"/>
      <c r="V309" s="6"/>
      <c r="W309" s="6"/>
      <c r="X309" s="6"/>
      <c r="Y309" s="6"/>
      <c r="Z309" s="6"/>
      <c r="AA309" s="6"/>
    </row>
    <row r="310" spans="1:27" ht="56.25" x14ac:dyDescent="0.25">
      <c r="A310" s="6" t="s">
        <v>65</v>
      </c>
      <c r="B310" s="115" t="s">
        <v>632</v>
      </c>
      <c r="C310" s="6" t="s">
        <v>921</v>
      </c>
      <c r="D310" s="6" t="s">
        <v>940</v>
      </c>
      <c r="E310" s="6" t="s">
        <v>941</v>
      </c>
      <c r="F310" s="6"/>
      <c r="G310" s="6" t="s">
        <v>107</v>
      </c>
      <c r="H310" s="6" t="s">
        <v>939</v>
      </c>
      <c r="I310" s="7">
        <v>1</v>
      </c>
      <c r="J310" s="6"/>
      <c r="K310" s="6"/>
      <c r="L310" s="166"/>
      <c r="M310" s="6"/>
      <c r="N310" s="6"/>
      <c r="O310" s="176"/>
      <c r="P310" s="6"/>
      <c r="Q310" s="91"/>
      <c r="R310" s="23"/>
      <c r="S310" s="6"/>
      <c r="T310" s="6"/>
      <c r="U310" s="6"/>
      <c r="V310" s="6"/>
      <c r="W310" s="6"/>
      <c r="X310" s="6"/>
      <c r="Y310" s="6"/>
      <c r="Z310" s="6"/>
      <c r="AA310" s="6"/>
    </row>
    <row r="311" spans="1:27" ht="56.25" x14ac:dyDescent="0.25">
      <c r="A311" s="6" t="s">
        <v>65</v>
      </c>
      <c r="B311" s="115" t="s">
        <v>632</v>
      </c>
      <c r="C311" s="6" t="s">
        <v>942</v>
      </c>
      <c r="D311" s="6" t="s">
        <v>943</v>
      </c>
      <c r="E311" s="6" t="s">
        <v>944</v>
      </c>
      <c r="F311" s="6"/>
      <c r="G311" s="6" t="s">
        <v>107</v>
      </c>
      <c r="H311" s="6" t="s">
        <v>780</v>
      </c>
      <c r="I311" s="7">
        <v>1</v>
      </c>
      <c r="J311" s="6"/>
      <c r="K311" s="6"/>
      <c r="L311" s="166"/>
      <c r="M311" s="6"/>
      <c r="N311" s="6"/>
      <c r="O311" s="176"/>
      <c r="P311" s="6"/>
      <c r="Q311" s="91"/>
      <c r="R311" s="23"/>
      <c r="S311" s="6"/>
      <c r="T311" s="6"/>
      <c r="U311" s="6"/>
      <c r="V311" s="6"/>
      <c r="W311" s="6"/>
      <c r="X311" s="6"/>
      <c r="Y311" s="6"/>
      <c r="Z311" s="6"/>
      <c r="AA311" s="6"/>
    </row>
    <row r="312" spans="1:27" ht="56.25" x14ac:dyDescent="0.25">
      <c r="A312" s="6" t="s">
        <v>65</v>
      </c>
      <c r="B312" s="115" t="s">
        <v>632</v>
      </c>
      <c r="C312" s="6" t="s">
        <v>942</v>
      </c>
      <c r="D312" s="6" t="s">
        <v>945</v>
      </c>
      <c r="E312" s="6" t="s">
        <v>944</v>
      </c>
      <c r="F312" s="6"/>
      <c r="G312" s="6" t="s">
        <v>107</v>
      </c>
      <c r="H312" s="6" t="s">
        <v>473</v>
      </c>
      <c r="I312" s="7">
        <v>1</v>
      </c>
      <c r="J312" s="6"/>
      <c r="K312" s="6"/>
      <c r="L312" s="166"/>
      <c r="M312" s="6"/>
      <c r="N312" s="6"/>
      <c r="O312" s="176"/>
      <c r="P312" s="6"/>
      <c r="Q312" s="91"/>
      <c r="R312" s="23"/>
      <c r="S312" s="6"/>
      <c r="T312" s="6"/>
      <c r="U312" s="6"/>
      <c r="V312" s="6"/>
      <c r="W312" s="6"/>
      <c r="X312" s="6"/>
      <c r="Y312" s="6"/>
      <c r="Z312" s="6"/>
      <c r="AA312" s="6"/>
    </row>
    <row r="313" spans="1:27" ht="78.75" x14ac:dyDescent="0.25">
      <c r="A313" s="6" t="s">
        <v>65</v>
      </c>
      <c r="B313" s="115" t="s">
        <v>632</v>
      </c>
      <c r="C313" s="6" t="s">
        <v>946</v>
      </c>
      <c r="D313" s="6" t="s">
        <v>947</v>
      </c>
      <c r="E313" s="6" t="s">
        <v>948</v>
      </c>
      <c r="F313" s="6"/>
      <c r="G313" s="6" t="s">
        <v>107</v>
      </c>
      <c r="H313" s="6" t="s">
        <v>668</v>
      </c>
      <c r="I313" s="7">
        <v>1</v>
      </c>
      <c r="J313" s="6"/>
      <c r="K313" s="6"/>
      <c r="L313" s="166"/>
      <c r="M313" s="6"/>
      <c r="N313" s="6"/>
      <c r="O313" s="176"/>
      <c r="P313" s="6"/>
      <c r="Q313" s="91"/>
      <c r="R313" s="23"/>
      <c r="S313" s="6"/>
      <c r="T313" s="6"/>
      <c r="U313" s="6"/>
      <c r="V313" s="6"/>
      <c r="W313" s="6"/>
      <c r="X313" s="6"/>
      <c r="Y313" s="6"/>
      <c r="Z313" s="6"/>
      <c r="AA313" s="6"/>
    </row>
    <row r="314" spans="1:27" ht="78.75" x14ac:dyDescent="0.25">
      <c r="A314" s="6" t="s">
        <v>65</v>
      </c>
      <c r="B314" s="115" t="s">
        <v>632</v>
      </c>
      <c r="C314" s="6" t="s">
        <v>946</v>
      </c>
      <c r="D314" s="6" t="s">
        <v>949</v>
      </c>
      <c r="E314" s="6" t="s">
        <v>950</v>
      </c>
      <c r="F314" s="6"/>
      <c r="G314" s="6" t="s">
        <v>107</v>
      </c>
      <c r="H314" s="6" t="s">
        <v>787</v>
      </c>
      <c r="I314" s="7">
        <v>0.5</v>
      </c>
      <c r="J314" s="6"/>
      <c r="K314" s="6"/>
      <c r="L314" s="166"/>
      <c r="M314" s="6"/>
      <c r="N314" s="6"/>
      <c r="O314" s="176"/>
      <c r="P314" s="6"/>
      <c r="Q314" s="91"/>
      <c r="R314" s="23"/>
      <c r="S314" s="6"/>
      <c r="T314" s="6"/>
      <c r="U314" s="6"/>
      <c r="V314" s="6"/>
      <c r="W314" s="6"/>
      <c r="X314" s="6"/>
      <c r="Y314" s="6"/>
      <c r="Z314" s="6"/>
      <c r="AA314" s="6"/>
    </row>
    <row r="315" spans="1:27" ht="78.75" x14ac:dyDescent="0.25">
      <c r="A315" s="6" t="s">
        <v>65</v>
      </c>
      <c r="B315" s="115" t="s">
        <v>632</v>
      </c>
      <c r="C315" s="6" t="s">
        <v>946</v>
      </c>
      <c r="D315" s="6" t="s">
        <v>951</v>
      </c>
      <c r="E315" s="6" t="s">
        <v>952</v>
      </c>
      <c r="F315" s="6"/>
      <c r="G315" s="6" t="s">
        <v>103</v>
      </c>
      <c r="H315" s="6" t="s">
        <v>790</v>
      </c>
      <c r="I315" s="7">
        <v>0.5</v>
      </c>
      <c r="J315" s="6"/>
      <c r="K315" s="6"/>
      <c r="L315" s="166"/>
      <c r="M315" s="6"/>
      <c r="N315" s="6"/>
      <c r="O315" s="176"/>
      <c r="P315" s="6"/>
      <c r="Q315" s="91"/>
      <c r="R315" s="23"/>
      <c r="S315" s="6"/>
      <c r="T315" s="6"/>
      <c r="U315" s="6"/>
      <c r="V315" s="6"/>
      <c r="W315" s="6"/>
      <c r="X315" s="6"/>
      <c r="Y315" s="6"/>
      <c r="Z315" s="6"/>
      <c r="AA315" s="6"/>
    </row>
    <row r="316" spans="1:27" ht="94.5" x14ac:dyDescent="0.25">
      <c r="A316" s="6" t="s">
        <v>65</v>
      </c>
      <c r="B316" s="115" t="s">
        <v>632</v>
      </c>
      <c r="C316" s="6" t="s">
        <v>953</v>
      </c>
      <c r="D316" s="6" t="s">
        <v>954</v>
      </c>
      <c r="E316" s="6" t="s">
        <v>955</v>
      </c>
      <c r="F316" s="6"/>
      <c r="G316" s="6" t="s">
        <v>107</v>
      </c>
      <c r="H316" s="6" t="s">
        <v>956</v>
      </c>
      <c r="I316" s="7">
        <v>0.5</v>
      </c>
      <c r="J316" s="6"/>
      <c r="K316" s="6"/>
      <c r="L316" s="166"/>
      <c r="M316" s="6"/>
      <c r="N316" s="6"/>
      <c r="O316" s="176"/>
      <c r="P316" s="6"/>
      <c r="Q316" s="91"/>
      <c r="R316" s="23"/>
      <c r="S316" s="6"/>
      <c r="T316" s="6"/>
      <c r="U316" s="6"/>
      <c r="V316" s="6"/>
      <c r="W316" s="6"/>
      <c r="X316" s="6"/>
      <c r="Y316" s="6"/>
      <c r="Z316" s="6"/>
      <c r="AA316" s="6"/>
    </row>
    <row r="317" spans="1:27" ht="78.75" x14ac:dyDescent="0.25">
      <c r="A317" s="6" t="s">
        <v>65</v>
      </c>
      <c r="B317" s="115" t="s">
        <v>632</v>
      </c>
      <c r="C317" s="6" t="s">
        <v>953</v>
      </c>
      <c r="D317" s="6" t="s">
        <v>957</v>
      </c>
      <c r="E317" s="6" t="s">
        <v>958</v>
      </c>
      <c r="F317" s="6"/>
      <c r="G317" s="6" t="s">
        <v>107</v>
      </c>
      <c r="H317" s="6" t="s">
        <v>904</v>
      </c>
      <c r="I317" s="7">
        <v>0.5</v>
      </c>
      <c r="J317" s="6"/>
      <c r="K317" s="6"/>
      <c r="L317" s="166"/>
      <c r="M317" s="6"/>
      <c r="N317" s="6"/>
      <c r="O317" s="176"/>
      <c r="P317" s="6"/>
      <c r="Q317" s="91"/>
      <c r="R317" s="23"/>
      <c r="S317" s="6"/>
      <c r="T317" s="6"/>
      <c r="U317" s="6"/>
      <c r="V317" s="6"/>
      <c r="W317" s="6"/>
      <c r="X317" s="6"/>
      <c r="Y317" s="6"/>
      <c r="Z317" s="6"/>
      <c r="AA317" s="6"/>
    </row>
    <row r="318" spans="1:27" ht="63" x14ac:dyDescent="0.25">
      <c r="A318" s="6" t="s">
        <v>65</v>
      </c>
      <c r="B318" s="115" t="s">
        <v>632</v>
      </c>
      <c r="C318" s="6" t="s">
        <v>953</v>
      </c>
      <c r="D318" s="6" t="s">
        <v>959</v>
      </c>
      <c r="E318" s="6" t="s">
        <v>960</v>
      </c>
      <c r="F318" s="6"/>
      <c r="G318" s="6" t="s">
        <v>107</v>
      </c>
      <c r="H318" s="6" t="s">
        <v>961</v>
      </c>
      <c r="I318" s="7">
        <v>0.5</v>
      </c>
      <c r="J318" s="6"/>
      <c r="K318" s="6"/>
      <c r="L318" s="166"/>
      <c r="M318" s="6"/>
      <c r="N318" s="6"/>
      <c r="O318" s="176"/>
      <c r="P318" s="6"/>
      <c r="Q318" s="91"/>
      <c r="R318" s="23"/>
      <c r="S318" s="6"/>
      <c r="T318" s="6"/>
      <c r="U318" s="6"/>
      <c r="V318" s="6"/>
      <c r="W318" s="6"/>
      <c r="X318" s="6"/>
      <c r="Y318" s="6"/>
      <c r="Z318" s="6"/>
      <c r="AA318" s="6"/>
    </row>
    <row r="319" spans="1:27" x14ac:dyDescent="0.25">
      <c r="A319" s="137" t="s">
        <v>962</v>
      </c>
      <c r="B319" s="138"/>
      <c r="C319" s="82"/>
      <c r="D319" s="82"/>
      <c r="E319" s="82"/>
      <c r="F319" s="82"/>
      <c r="G319" s="82"/>
      <c r="H319" s="82"/>
      <c r="I319" s="154"/>
      <c r="J319" s="82"/>
      <c r="K319" s="82"/>
      <c r="L319" s="82"/>
      <c r="M319" s="82"/>
      <c r="N319" s="82"/>
      <c r="O319" s="82"/>
      <c r="P319" s="162"/>
      <c r="Q319" s="83"/>
      <c r="R319" s="84"/>
      <c r="S319" s="82"/>
      <c r="T319" s="82"/>
      <c r="U319" s="82"/>
      <c r="V319" s="82"/>
      <c r="W319" s="82"/>
      <c r="X319" s="82"/>
      <c r="Y319" s="82"/>
      <c r="Z319" s="82"/>
      <c r="AA319" s="82"/>
    </row>
    <row r="320" spans="1:27" ht="63" x14ac:dyDescent="0.25">
      <c r="A320" s="6" t="s">
        <v>67</v>
      </c>
      <c r="B320" s="134" t="s">
        <v>99</v>
      </c>
      <c r="C320" s="135" t="s">
        <v>963</v>
      </c>
      <c r="D320" s="135" t="s">
        <v>964</v>
      </c>
      <c r="E320" s="135" t="s">
        <v>965</v>
      </c>
      <c r="F320" s="16"/>
      <c r="G320" s="19" t="s">
        <v>107</v>
      </c>
      <c r="H320" s="19" t="s">
        <v>966</v>
      </c>
      <c r="I320" s="19" t="s">
        <v>530</v>
      </c>
      <c r="J320" s="16"/>
      <c r="K320" s="16"/>
      <c r="L320" s="165"/>
      <c r="M320" s="16"/>
      <c r="N320" s="16"/>
      <c r="O320" s="175"/>
      <c r="P320" s="16"/>
      <c r="Q320" s="91"/>
      <c r="R320" s="24"/>
      <c r="S320" s="16"/>
      <c r="T320" s="16"/>
      <c r="U320" s="16"/>
      <c r="V320" s="16"/>
      <c r="W320" s="16"/>
      <c r="X320" s="16"/>
      <c r="Y320" s="16"/>
      <c r="Z320" s="16"/>
      <c r="AA320" s="6"/>
    </row>
    <row r="321" spans="1:51" ht="63" x14ac:dyDescent="0.25">
      <c r="A321" s="6" t="s">
        <v>67</v>
      </c>
      <c r="B321" s="134" t="s">
        <v>99</v>
      </c>
      <c r="C321" s="135" t="s">
        <v>963</v>
      </c>
      <c r="D321" s="135" t="s">
        <v>967</v>
      </c>
      <c r="E321" s="116" t="s">
        <v>968</v>
      </c>
      <c r="F321" s="6"/>
      <c r="G321" s="135" t="s">
        <v>107</v>
      </c>
      <c r="H321" s="135" t="s">
        <v>966</v>
      </c>
      <c r="I321" s="135" t="s">
        <v>530</v>
      </c>
      <c r="J321" s="6"/>
      <c r="K321" s="6"/>
      <c r="L321" s="166"/>
      <c r="M321" s="6"/>
      <c r="N321" s="6"/>
      <c r="O321" s="176"/>
      <c r="P321" s="6"/>
      <c r="Q321" s="91"/>
      <c r="R321" s="23"/>
      <c r="S321" s="6"/>
      <c r="T321" s="6"/>
      <c r="U321" s="6"/>
      <c r="V321" s="6"/>
      <c r="W321" s="6"/>
      <c r="X321" s="6"/>
      <c r="Y321" s="6"/>
      <c r="Z321" s="6"/>
      <c r="AA321" s="6"/>
    </row>
    <row r="322" spans="1:51" ht="63" x14ac:dyDescent="0.25">
      <c r="A322" s="6" t="s">
        <v>67</v>
      </c>
      <c r="B322" s="134" t="s">
        <v>99</v>
      </c>
      <c r="C322" s="135" t="s">
        <v>963</v>
      </c>
      <c r="D322" s="135" t="s">
        <v>969</v>
      </c>
      <c r="E322" s="116" t="s">
        <v>970</v>
      </c>
      <c r="F322" s="6"/>
      <c r="G322" s="135" t="s">
        <v>107</v>
      </c>
      <c r="H322" s="135" t="s">
        <v>966</v>
      </c>
      <c r="I322" s="135" t="s">
        <v>530</v>
      </c>
      <c r="J322" s="6"/>
      <c r="K322" s="6"/>
      <c r="L322" s="166"/>
      <c r="M322" s="6"/>
      <c r="N322" s="6"/>
      <c r="O322" s="176"/>
      <c r="P322" s="6"/>
      <c r="Q322" s="91"/>
      <c r="R322" s="23"/>
      <c r="S322" s="6"/>
      <c r="T322" s="6"/>
      <c r="U322" s="6"/>
      <c r="V322" s="6"/>
      <c r="W322" s="6"/>
      <c r="X322" s="6"/>
      <c r="Y322" s="6"/>
      <c r="Z322" s="6"/>
      <c r="AA322" s="6"/>
    </row>
    <row r="323" spans="1:51" ht="63" x14ac:dyDescent="0.25">
      <c r="A323" s="6" t="s">
        <v>67</v>
      </c>
      <c r="B323" s="134" t="s">
        <v>99</v>
      </c>
      <c r="C323" s="135" t="s">
        <v>963</v>
      </c>
      <c r="D323" s="135" t="s">
        <v>971</v>
      </c>
      <c r="E323" s="116" t="s">
        <v>972</v>
      </c>
      <c r="F323" s="6"/>
      <c r="G323" s="135" t="s">
        <v>107</v>
      </c>
      <c r="H323" s="135" t="s">
        <v>966</v>
      </c>
      <c r="I323" s="135" t="s">
        <v>530</v>
      </c>
      <c r="J323" s="6"/>
      <c r="K323" s="6"/>
      <c r="L323" s="166"/>
      <c r="M323" s="6"/>
      <c r="N323" s="6"/>
      <c r="O323" s="176"/>
      <c r="P323" s="6"/>
      <c r="Q323" s="91"/>
      <c r="R323" s="23"/>
      <c r="S323" s="6"/>
      <c r="T323" s="6"/>
      <c r="U323" s="6"/>
      <c r="V323" s="6"/>
      <c r="W323" s="6"/>
      <c r="X323" s="6"/>
      <c r="Y323" s="6"/>
      <c r="Z323" s="6"/>
      <c r="AA323" s="6"/>
    </row>
    <row r="324" spans="1:51" ht="63" x14ac:dyDescent="0.25">
      <c r="A324" s="6" t="s">
        <v>67</v>
      </c>
      <c r="B324" s="134" t="s">
        <v>99</v>
      </c>
      <c r="C324" s="135" t="s">
        <v>973</v>
      </c>
      <c r="D324" s="135" t="s">
        <v>974</v>
      </c>
      <c r="E324" s="135" t="s">
        <v>975</v>
      </c>
      <c r="F324" s="16"/>
      <c r="G324" s="19" t="s">
        <v>107</v>
      </c>
      <c r="H324" s="16"/>
      <c r="I324" s="16"/>
      <c r="J324" s="16"/>
      <c r="K324" s="16"/>
      <c r="L324" s="165"/>
      <c r="M324" s="16"/>
      <c r="N324" s="16"/>
      <c r="O324" s="175"/>
      <c r="P324" s="16"/>
      <c r="Q324" s="91"/>
      <c r="R324" s="24"/>
      <c r="S324" s="16"/>
      <c r="T324" s="16"/>
      <c r="U324" s="16"/>
      <c r="V324" s="16"/>
      <c r="W324" s="16"/>
      <c r="X324" s="16"/>
      <c r="Y324" s="16"/>
      <c r="Z324" s="16"/>
      <c r="AA324" s="6"/>
    </row>
    <row r="325" spans="1:51" ht="78.75" x14ac:dyDescent="0.25">
      <c r="A325" s="6" t="s">
        <v>67</v>
      </c>
      <c r="B325" s="134" t="s">
        <v>99</v>
      </c>
      <c r="C325" s="135" t="s">
        <v>973</v>
      </c>
      <c r="D325" s="135" t="s">
        <v>976</v>
      </c>
      <c r="E325" s="116" t="s">
        <v>977</v>
      </c>
      <c r="F325" s="6"/>
      <c r="G325" s="135" t="s">
        <v>107</v>
      </c>
      <c r="H325" s="135" t="s">
        <v>538</v>
      </c>
      <c r="I325" s="135" t="s">
        <v>978</v>
      </c>
      <c r="J325" s="6"/>
      <c r="K325" s="6"/>
      <c r="L325" s="166"/>
      <c r="M325" s="6"/>
      <c r="N325" s="6"/>
      <c r="O325" s="176"/>
      <c r="P325" s="6"/>
      <c r="Q325" s="91"/>
      <c r="R325" s="23"/>
      <c r="S325" s="6"/>
      <c r="T325" s="6"/>
      <c r="U325" s="6"/>
      <c r="V325" s="6"/>
      <c r="W325" s="6"/>
      <c r="X325" s="6"/>
      <c r="Y325" s="6"/>
      <c r="Z325" s="6"/>
      <c r="AA325" s="6"/>
    </row>
    <row r="326" spans="1:51" ht="78.75" x14ac:dyDescent="0.25">
      <c r="A326" s="6" t="s">
        <v>67</v>
      </c>
      <c r="B326" s="134" t="s">
        <v>99</v>
      </c>
      <c r="C326" s="135" t="s">
        <v>973</v>
      </c>
      <c r="D326" s="135" t="s">
        <v>979</v>
      </c>
      <c r="E326" s="116" t="s">
        <v>980</v>
      </c>
      <c r="F326" s="6"/>
      <c r="G326" s="135" t="s">
        <v>107</v>
      </c>
      <c r="H326" s="135" t="s">
        <v>538</v>
      </c>
      <c r="I326" s="135" t="s">
        <v>978</v>
      </c>
      <c r="J326" s="6"/>
      <c r="K326" s="6"/>
      <c r="L326" s="166"/>
      <c r="M326" s="6"/>
      <c r="N326" s="6"/>
      <c r="O326" s="176"/>
      <c r="P326" s="6"/>
      <c r="Q326" s="91"/>
      <c r="R326" s="23"/>
      <c r="S326" s="6"/>
      <c r="T326" s="6"/>
      <c r="U326" s="6"/>
      <c r="V326" s="6"/>
      <c r="W326" s="6"/>
      <c r="X326" s="6"/>
      <c r="Y326" s="6"/>
      <c r="Z326" s="6"/>
      <c r="AA326" s="6"/>
    </row>
    <row r="327" spans="1:51" ht="78.75" x14ac:dyDescent="0.25">
      <c r="A327" s="6" t="s">
        <v>67</v>
      </c>
      <c r="B327" s="134" t="s">
        <v>99</v>
      </c>
      <c r="C327" s="135" t="s">
        <v>973</v>
      </c>
      <c r="D327" s="135" t="s">
        <v>981</v>
      </c>
      <c r="E327" s="116" t="s">
        <v>982</v>
      </c>
      <c r="F327" s="6"/>
      <c r="G327" s="135" t="s">
        <v>107</v>
      </c>
      <c r="H327" s="135" t="s">
        <v>538</v>
      </c>
      <c r="I327" s="135" t="s">
        <v>978</v>
      </c>
      <c r="J327" s="6"/>
      <c r="K327" s="6"/>
      <c r="L327" s="166"/>
      <c r="M327" s="6"/>
      <c r="N327" s="6"/>
      <c r="O327" s="176"/>
      <c r="P327" s="6"/>
      <c r="Q327" s="91"/>
      <c r="R327" s="23"/>
      <c r="S327" s="6"/>
      <c r="T327" s="6"/>
      <c r="U327" s="6"/>
      <c r="V327" s="6"/>
      <c r="W327" s="6"/>
      <c r="X327" s="6"/>
      <c r="Y327" s="6"/>
      <c r="Z327" s="6"/>
      <c r="AA327" s="6"/>
    </row>
    <row r="328" spans="1:51" ht="78.75" x14ac:dyDescent="0.25">
      <c r="A328" s="6" t="s">
        <v>67</v>
      </c>
      <c r="B328" s="134" t="s">
        <v>99</v>
      </c>
      <c r="C328" s="135" t="s">
        <v>973</v>
      </c>
      <c r="D328" s="135" t="s">
        <v>983</v>
      </c>
      <c r="E328" s="116" t="s">
        <v>984</v>
      </c>
      <c r="F328" s="6"/>
      <c r="G328" s="135" t="s">
        <v>107</v>
      </c>
      <c r="H328" s="135" t="s">
        <v>538</v>
      </c>
      <c r="I328" s="135" t="s">
        <v>978</v>
      </c>
      <c r="J328" s="6"/>
      <c r="K328" s="6"/>
      <c r="L328" s="166"/>
      <c r="M328" s="6"/>
      <c r="N328" s="6"/>
      <c r="O328" s="176"/>
      <c r="P328" s="6"/>
      <c r="Q328" s="91"/>
      <c r="R328" s="23"/>
      <c r="S328" s="6"/>
      <c r="T328" s="6"/>
      <c r="U328" s="6"/>
      <c r="V328" s="6"/>
      <c r="W328" s="6"/>
      <c r="X328" s="6"/>
      <c r="Y328" s="6"/>
      <c r="Z328" s="6"/>
      <c r="AA328" s="6"/>
    </row>
    <row r="329" spans="1:51" ht="111.6" customHeight="1" x14ac:dyDescent="0.25">
      <c r="A329" s="6" t="s">
        <v>67</v>
      </c>
      <c r="B329" s="134" t="s">
        <v>99</v>
      </c>
      <c r="C329" s="135" t="s">
        <v>973</v>
      </c>
      <c r="D329" s="135" t="s">
        <v>985</v>
      </c>
      <c r="E329" s="135" t="s">
        <v>986</v>
      </c>
      <c r="F329" s="6"/>
      <c r="G329" s="135" t="s">
        <v>107</v>
      </c>
      <c r="H329" s="135" t="s">
        <v>570</v>
      </c>
      <c r="I329" s="135" t="s">
        <v>571</v>
      </c>
      <c r="J329" s="6"/>
      <c r="K329" s="6"/>
      <c r="L329" s="166"/>
      <c r="M329" s="6"/>
      <c r="N329" s="6"/>
      <c r="O329" s="176"/>
      <c r="P329" s="6"/>
      <c r="Q329" s="91"/>
      <c r="R329" s="23"/>
      <c r="S329" s="6"/>
      <c r="T329" s="6"/>
      <c r="U329" s="6"/>
      <c r="V329" s="6"/>
      <c r="W329" s="6"/>
      <c r="X329" s="6"/>
      <c r="Y329" s="6"/>
      <c r="Z329" s="6"/>
      <c r="AA329" s="6"/>
    </row>
    <row r="330" spans="1:51" ht="67.900000000000006" customHeight="1" x14ac:dyDescent="0.25">
      <c r="A330" s="6" t="s">
        <v>67</v>
      </c>
      <c r="B330" s="134" t="s">
        <v>99</v>
      </c>
      <c r="C330" s="135" t="s">
        <v>973</v>
      </c>
      <c r="D330" s="135" t="s">
        <v>987</v>
      </c>
      <c r="E330" s="135" t="s">
        <v>988</v>
      </c>
      <c r="F330" s="6"/>
      <c r="G330" s="135" t="s">
        <v>107</v>
      </c>
      <c r="H330" s="135" t="s">
        <v>989</v>
      </c>
      <c r="I330" s="155">
        <v>1</v>
      </c>
      <c r="J330" s="6"/>
      <c r="K330" s="6"/>
      <c r="L330" s="166"/>
      <c r="M330" s="6"/>
      <c r="N330" s="6"/>
      <c r="O330" s="176"/>
      <c r="P330" s="6"/>
      <c r="Q330" s="91"/>
      <c r="R330" s="23"/>
      <c r="S330" s="6"/>
      <c r="T330" s="6"/>
      <c r="U330" s="6"/>
      <c r="V330" s="6"/>
      <c r="W330" s="6"/>
      <c r="X330" s="6"/>
      <c r="Y330" s="6"/>
      <c r="Z330" s="6"/>
      <c r="AA330" s="6"/>
    </row>
    <row r="331" spans="1:51" ht="51" customHeight="1" x14ac:dyDescent="0.25">
      <c r="A331" s="6" t="s">
        <v>67</v>
      </c>
      <c r="B331" s="134" t="s">
        <v>99</v>
      </c>
      <c r="C331" s="135" t="s">
        <v>973</v>
      </c>
      <c r="D331" s="135" t="s">
        <v>990</v>
      </c>
      <c r="E331" s="135" t="s">
        <v>991</v>
      </c>
      <c r="F331" s="6"/>
      <c r="G331" s="135" t="s">
        <v>107</v>
      </c>
      <c r="H331" s="135" t="s">
        <v>989</v>
      </c>
      <c r="I331" s="155">
        <v>1</v>
      </c>
      <c r="J331" s="6"/>
      <c r="K331" s="6"/>
      <c r="L331" s="166"/>
      <c r="M331" s="6"/>
      <c r="N331" s="6"/>
      <c r="O331" s="176"/>
      <c r="P331" s="6"/>
      <c r="Q331" s="91"/>
      <c r="R331" s="23"/>
      <c r="S331" s="6"/>
      <c r="T331" s="6"/>
      <c r="U331" s="6"/>
      <c r="V331" s="6"/>
      <c r="W331" s="6"/>
      <c r="X331" s="6"/>
      <c r="Y331" s="6"/>
      <c r="Z331" s="6"/>
      <c r="AA331" s="6"/>
    </row>
    <row r="332" spans="1:51" s="4" customFormat="1" ht="31.5" hidden="1" x14ac:dyDescent="0.25">
      <c r="A332" s="16" t="s">
        <v>67</v>
      </c>
      <c r="B332" s="136" t="s">
        <v>99</v>
      </c>
      <c r="C332" s="19" t="s">
        <v>992</v>
      </c>
      <c r="D332" s="15" t="s">
        <v>627</v>
      </c>
      <c r="E332" s="19" t="s">
        <v>627</v>
      </c>
      <c r="F332" s="19" t="s">
        <v>627</v>
      </c>
      <c r="G332" s="15" t="s">
        <v>627</v>
      </c>
      <c r="H332" s="15" t="s">
        <v>627</v>
      </c>
      <c r="I332" s="15" t="s">
        <v>627</v>
      </c>
      <c r="J332" s="15" t="s">
        <v>627</v>
      </c>
      <c r="K332" s="15" t="s">
        <v>627</v>
      </c>
      <c r="L332" s="15" t="s">
        <v>627</v>
      </c>
      <c r="M332" s="15" t="s">
        <v>627</v>
      </c>
      <c r="N332" s="15" t="s">
        <v>627</v>
      </c>
      <c r="O332" s="15" t="s">
        <v>627</v>
      </c>
      <c r="P332" s="15" t="s">
        <v>627</v>
      </c>
      <c r="Q332" s="31"/>
      <c r="R332" s="29" t="s">
        <v>627</v>
      </c>
      <c r="S332" s="15" t="s">
        <v>627</v>
      </c>
      <c r="T332" s="15" t="s">
        <v>627</v>
      </c>
      <c r="U332" s="15"/>
      <c r="V332" s="15" t="s">
        <v>627</v>
      </c>
      <c r="W332" s="15" t="s">
        <v>627</v>
      </c>
      <c r="X332" s="15" t="s">
        <v>627</v>
      </c>
      <c r="Y332" s="15" t="s">
        <v>627</v>
      </c>
      <c r="Z332" s="15" t="s">
        <v>627</v>
      </c>
      <c r="AA332" s="15" t="s">
        <v>627</v>
      </c>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row>
    <row r="333" spans="1:51" ht="37.15" customHeight="1" x14ac:dyDescent="0.25">
      <c r="A333" s="6" t="s">
        <v>67</v>
      </c>
      <c r="B333" s="134" t="s">
        <v>240</v>
      </c>
      <c r="C333" s="135" t="s">
        <v>993</v>
      </c>
      <c r="D333" s="135" t="s">
        <v>994</v>
      </c>
      <c r="E333" s="135" t="s">
        <v>995</v>
      </c>
      <c r="F333" s="6"/>
      <c r="G333" s="135" t="s">
        <v>107</v>
      </c>
      <c r="H333" s="135" t="s">
        <v>996</v>
      </c>
      <c r="I333" s="155">
        <v>1</v>
      </c>
      <c r="J333" s="6"/>
      <c r="K333" s="6"/>
      <c r="L333" s="166"/>
      <c r="M333" s="6"/>
      <c r="N333" s="6"/>
      <c r="O333" s="176"/>
      <c r="P333" s="6"/>
      <c r="Q333" s="91"/>
      <c r="R333" s="23"/>
      <c r="S333" s="6"/>
      <c r="T333" s="6"/>
      <c r="U333" s="6"/>
      <c r="V333" s="6"/>
      <c r="W333" s="6"/>
      <c r="X333" s="6"/>
      <c r="Y333" s="6"/>
      <c r="Z333" s="6"/>
      <c r="AA333" s="6"/>
    </row>
    <row r="334" spans="1:51" ht="34.15" customHeight="1" x14ac:dyDescent="0.25">
      <c r="A334" s="6" t="s">
        <v>67</v>
      </c>
      <c r="B334" s="134" t="s">
        <v>240</v>
      </c>
      <c r="C334" s="135" t="s">
        <v>997</v>
      </c>
      <c r="D334" s="135" t="s">
        <v>998</v>
      </c>
      <c r="E334" s="135" t="s">
        <v>999</v>
      </c>
      <c r="F334" s="6"/>
      <c r="G334" s="135" t="s">
        <v>107</v>
      </c>
      <c r="H334" s="135" t="s">
        <v>1000</v>
      </c>
      <c r="I334" s="155">
        <v>1</v>
      </c>
      <c r="J334" s="6"/>
      <c r="K334" s="6"/>
      <c r="L334" s="166"/>
      <c r="M334" s="6"/>
      <c r="N334" s="6"/>
      <c r="O334" s="176"/>
      <c r="P334" s="6"/>
      <c r="Q334" s="91"/>
      <c r="R334" s="23"/>
      <c r="S334" s="6"/>
      <c r="T334" s="6"/>
      <c r="U334" s="6"/>
      <c r="V334" s="6"/>
      <c r="W334" s="6"/>
      <c r="X334" s="6"/>
      <c r="Y334" s="6"/>
      <c r="Z334" s="6"/>
      <c r="AA334" s="6"/>
    </row>
    <row r="335" spans="1:51" s="4" customFormat="1" ht="47.25" hidden="1" x14ac:dyDescent="0.25">
      <c r="A335" s="16" t="s">
        <v>67</v>
      </c>
      <c r="B335" s="136" t="s">
        <v>240</v>
      </c>
      <c r="C335" s="19" t="s">
        <v>1001</v>
      </c>
      <c r="D335" s="15" t="s">
        <v>627</v>
      </c>
      <c r="E335" s="19" t="s">
        <v>627</v>
      </c>
      <c r="F335" s="19" t="s">
        <v>627</v>
      </c>
      <c r="G335" s="15" t="s">
        <v>627</v>
      </c>
      <c r="H335" s="15" t="s">
        <v>627</v>
      </c>
      <c r="I335" s="15" t="s">
        <v>627</v>
      </c>
      <c r="J335" s="15" t="s">
        <v>627</v>
      </c>
      <c r="K335" s="15" t="s">
        <v>627</v>
      </c>
      <c r="L335" s="15" t="s">
        <v>627</v>
      </c>
      <c r="M335" s="15" t="s">
        <v>627</v>
      </c>
      <c r="N335" s="15" t="s">
        <v>627</v>
      </c>
      <c r="O335" s="15" t="s">
        <v>627</v>
      </c>
      <c r="P335" s="15" t="s">
        <v>627</v>
      </c>
      <c r="Q335" s="31"/>
      <c r="R335" s="29" t="s">
        <v>627</v>
      </c>
      <c r="S335" s="15" t="s">
        <v>627</v>
      </c>
      <c r="T335" s="15" t="s">
        <v>627</v>
      </c>
      <c r="U335" s="15"/>
      <c r="V335" s="15" t="s">
        <v>627</v>
      </c>
      <c r="W335" s="15" t="s">
        <v>627</v>
      </c>
      <c r="X335" s="15" t="s">
        <v>627</v>
      </c>
      <c r="Y335" s="15" t="s">
        <v>627</v>
      </c>
      <c r="Z335" s="15" t="s">
        <v>627</v>
      </c>
      <c r="AA335" s="15" t="s">
        <v>627</v>
      </c>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row>
    <row r="336" spans="1:51" ht="31.5" x14ac:dyDescent="0.25">
      <c r="A336" s="6" t="s">
        <v>67</v>
      </c>
      <c r="B336" s="134" t="s">
        <v>240</v>
      </c>
      <c r="C336" s="135" t="s">
        <v>1002</v>
      </c>
      <c r="D336" s="135" t="s">
        <v>1003</v>
      </c>
      <c r="E336" s="135" t="s">
        <v>1004</v>
      </c>
      <c r="F336" s="6"/>
      <c r="G336" s="135" t="s">
        <v>107</v>
      </c>
      <c r="H336" s="135" t="s">
        <v>1005</v>
      </c>
      <c r="I336" s="135" t="s">
        <v>716</v>
      </c>
      <c r="J336" s="6"/>
      <c r="K336" s="6"/>
      <c r="L336" s="166"/>
      <c r="M336" s="6"/>
      <c r="N336" s="6"/>
      <c r="O336" s="176"/>
      <c r="P336" s="6"/>
      <c r="Q336" s="91"/>
      <c r="R336" s="23"/>
      <c r="S336" s="6"/>
      <c r="T336" s="6"/>
      <c r="U336" s="6"/>
      <c r="V336" s="6"/>
      <c r="W336" s="6"/>
      <c r="X336" s="6"/>
      <c r="Y336" s="6"/>
      <c r="Z336" s="6"/>
      <c r="AA336" s="6"/>
    </row>
    <row r="337" spans="1:51" ht="49.9" customHeight="1" x14ac:dyDescent="0.25">
      <c r="A337" s="6" t="s">
        <v>67</v>
      </c>
      <c r="B337" s="134" t="s">
        <v>240</v>
      </c>
      <c r="C337" s="135" t="s">
        <v>1002</v>
      </c>
      <c r="D337" s="135" t="s">
        <v>1006</v>
      </c>
      <c r="E337" s="135" t="s">
        <v>1007</v>
      </c>
      <c r="F337" s="6"/>
      <c r="G337" s="135" t="s">
        <v>107</v>
      </c>
      <c r="H337" s="135" t="s">
        <v>304</v>
      </c>
      <c r="I337" s="135" t="s">
        <v>300</v>
      </c>
      <c r="J337" s="6"/>
      <c r="K337" s="6"/>
      <c r="L337" s="166"/>
      <c r="M337" s="6"/>
      <c r="N337" s="6"/>
      <c r="O337" s="176"/>
      <c r="P337" s="6"/>
      <c r="Q337" s="91"/>
      <c r="R337" s="23"/>
      <c r="S337" s="6"/>
      <c r="T337" s="6"/>
      <c r="U337" s="6"/>
      <c r="V337" s="6"/>
      <c r="W337" s="6"/>
      <c r="X337" s="6"/>
      <c r="Y337" s="6"/>
      <c r="Z337" s="6"/>
      <c r="AA337" s="6"/>
    </row>
    <row r="338" spans="1:51" ht="48.6" customHeight="1" x14ac:dyDescent="0.25">
      <c r="A338" s="6" t="s">
        <v>67</v>
      </c>
      <c r="B338" s="134" t="s">
        <v>240</v>
      </c>
      <c r="C338" s="135" t="s">
        <v>1002</v>
      </c>
      <c r="D338" s="135" t="s">
        <v>1008</v>
      </c>
      <c r="E338" s="135" t="s">
        <v>1009</v>
      </c>
      <c r="F338" s="6"/>
      <c r="G338" s="135" t="s">
        <v>107</v>
      </c>
      <c r="H338" s="135" t="s">
        <v>311</v>
      </c>
      <c r="I338" s="135" t="s">
        <v>255</v>
      </c>
      <c r="J338" s="6"/>
      <c r="K338" s="6"/>
      <c r="L338" s="166"/>
      <c r="M338" s="6"/>
      <c r="N338" s="6"/>
      <c r="O338" s="176"/>
      <c r="P338" s="6"/>
      <c r="Q338" s="91"/>
      <c r="R338" s="23"/>
      <c r="S338" s="6"/>
      <c r="T338" s="6"/>
      <c r="U338" s="6"/>
      <c r="V338" s="6"/>
      <c r="W338" s="6"/>
      <c r="X338" s="6"/>
      <c r="Y338" s="6"/>
      <c r="Z338" s="6"/>
      <c r="AA338" s="6"/>
    </row>
    <row r="339" spans="1:51" ht="78.75" x14ac:dyDescent="0.25">
      <c r="A339" s="6" t="s">
        <v>67</v>
      </c>
      <c r="B339" s="134" t="s">
        <v>240</v>
      </c>
      <c r="C339" s="135" t="s">
        <v>1002</v>
      </c>
      <c r="D339" s="135" t="s">
        <v>1010</v>
      </c>
      <c r="E339" s="135" t="s">
        <v>1011</v>
      </c>
      <c r="F339" s="6"/>
      <c r="G339" s="135" t="s">
        <v>107</v>
      </c>
      <c r="H339" s="135" t="s">
        <v>1012</v>
      </c>
      <c r="I339" s="135" t="s">
        <v>1013</v>
      </c>
      <c r="J339" s="6"/>
      <c r="K339" s="6"/>
      <c r="L339" s="166"/>
      <c r="M339" s="6"/>
      <c r="N339" s="6"/>
      <c r="O339" s="176"/>
      <c r="P339" s="6"/>
      <c r="Q339" s="91"/>
      <c r="R339" s="23"/>
      <c r="S339" s="6"/>
      <c r="T339" s="6"/>
      <c r="U339" s="6"/>
      <c r="V339" s="6"/>
      <c r="W339" s="6"/>
      <c r="X339" s="6"/>
      <c r="Y339" s="6"/>
      <c r="Z339" s="6"/>
      <c r="AA339" s="6"/>
    </row>
    <row r="340" spans="1:51" ht="45.6" customHeight="1" x14ac:dyDescent="0.25">
      <c r="A340" s="6" t="s">
        <v>67</v>
      </c>
      <c r="B340" s="134" t="s">
        <v>240</v>
      </c>
      <c r="C340" s="135" t="s">
        <v>1002</v>
      </c>
      <c r="D340" s="135" t="s">
        <v>1014</v>
      </c>
      <c r="E340" s="135" t="s">
        <v>1015</v>
      </c>
      <c r="F340" s="6"/>
      <c r="G340" s="135" t="s">
        <v>107</v>
      </c>
      <c r="H340" s="135" t="s">
        <v>318</v>
      </c>
      <c r="I340" s="135" t="s">
        <v>180</v>
      </c>
      <c r="J340" s="6"/>
      <c r="K340" s="6"/>
      <c r="L340" s="166"/>
      <c r="M340" s="6"/>
      <c r="N340" s="6"/>
      <c r="O340" s="176"/>
      <c r="P340" s="6"/>
      <c r="Q340" s="91"/>
      <c r="R340" s="23"/>
      <c r="S340" s="6"/>
      <c r="T340" s="6"/>
      <c r="U340" s="6"/>
      <c r="V340" s="6"/>
      <c r="W340" s="6"/>
      <c r="X340" s="6"/>
      <c r="Y340" s="6"/>
      <c r="Z340" s="6"/>
      <c r="AA340" s="6"/>
    </row>
    <row r="341" spans="1:51" ht="69" customHeight="1" x14ac:dyDescent="0.25">
      <c r="A341" s="6" t="s">
        <v>67</v>
      </c>
      <c r="B341" s="134" t="s">
        <v>319</v>
      </c>
      <c r="C341" s="135" t="s">
        <v>1016</v>
      </c>
      <c r="D341" s="135" t="s">
        <v>1017</v>
      </c>
      <c r="E341" s="135" t="s">
        <v>1018</v>
      </c>
      <c r="F341" s="6"/>
      <c r="G341" s="135" t="s">
        <v>107</v>
      </c>
      <c r="H341" s="135" t="s">
        <v>1019</v>
      </c>
      <c r="I341" s="155">
        <v>1</v>
      </c>
      <c r="J341" s="6"/>
      <c r="K341" s="6"/>
      <c r="L341" s="166"/>
      <c r="M341" s="6"/>
      <c r="N341" s="6"/>
      <c r="O341" s="176"/>
      <c r="P341" s="6"/>
      <c r="Q341" s="91"/>
      <c r="R341" s="23"/>
      <c r="S341" s="6"/>
      <c r="T341" s="6"/>
      <c r="U341" s="6"/>
      <c r="V341" s="6"/>
      <c r="W341" s="6"/>
      <c r="X341" s="6"/>
      <c r="Y341" s="6"/>
      <c r="Z341" s="6"/>
      <c r="AA341" s="6"/>
    </row>
    <row r="342" spans="1:51" s="4" customFormat="1" ht="78.75" hidden="1" x14ac:dyDescent="0.25">
      <c r="A342" s="16" t="s">
        <v>67</v>
      </c>
      <c r="B342" s="136" t="s">
        <v>319</v>
      </c>
      <c r="C342" s="19" t="s">
        <v>1020</v>
      </c>
      <c r="D342" s="19" t="s">
        <v>627</v>
      </c>
      <c r="E342" s="19" t="s">
        <v>627</v>
      </c>
      <c r="F342" s="19" t="s">
        <v>627</v>
      </c>
      <c r="G342" s="19" t="s">
        <v>627</v>
      </c>
      <c r="H342" s="19" t="s">
        <v>627</v>
      </c>
      <c r="I342" s="19" t="s">
        <v>627</v>
      </c>
      <c r="J342" s="16"/>
      <c r="K342" s="16"/>
      <c r="L342" s="16"/>
      <c r="M342" s="16"/>
      <c r="N342" s="16"/>
      <c r="O342" s="16"/>
      <c r="P342" s="16"/>
      <c r="Q342" s="30"/>
      <c r="R342" s="24"/>
      <c r="S342" s="16"/>
      <c r="T342" s="16"/>
      <c r="U342" s="16"/>
      <c r="V342" s="16"/>
      <c r="W342" s="16"/>
      <c r="X342" s="16"/>
      <c r="Y342" s="16"/>
      <c r="Z342" s="16"/>
      <c r="AA342" s="16"/>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c r="AX342" s="20"/>
      <c r="AY342" s="20"/>
    </row>
    <row r="343" spans="1:51" s="4" customFormat="1" ht="47.25" hidden="1" x14ac:dyDescent="0.25">
      <c r="A343" s="16" t="s">
        <v>67</v>
      </c>
      <c r="B343" s="136" t="s">
        <v>319</v>
      </c>
      <c r="C343" s="19" t="s">
        <v>1021</v>
      </c>
      <c r="D343" s="19" t="s">
        <v>627</v>
      </c>
      <c r="E343" s="19" t="s">
        <v>627</v>
      </c>
      <c r="F343" s="19" t="s">
        <v>627</v>
      </c>
      <c r="G343" s="19" t="s">
        <v>627</v>
      </c>
      <c r="H343" s="19" t="s">
        <v>627</v>
      </c>
      <c r="I343" s="19" t="s">
        <v>627</v>
      </c>
      <c r="J343" s="16"/>
      <c r="K343" s="16"/>
      <c r="L343" s="16"/>
      <c r="M343" s="16"/>
      <c r="N343" s="16"/>
      <c r="O343" s="16"/>
      <c r="P343" s="16"/>
      <c r="Q343" s="30"/>
      <c r="R343" s="24"/>
      <c r="S343" s="16"/>
      <c r="T343" s="16"/>
      <c r="U343" s="16"/>
      <c r="V343" s="16"/>
      <c r="W343" s="16"/>
      <c r="X343" s="16"/>
      <c r="Y343" s="16"/>
      <c r="Z343" s="16"/>
      <c r="AA343" s="16"/>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c r="AX343" s="20"/>
      <c r="AY343" s="20"/>
    </row>
    <row r="344" spans="1:51" ht="63" x14ac:dyDescent="0.25">
      <c r="A344" s="6" t="s">
        <v>67</v>
      </c>
      <c r="B344" s="134" t="s">
        <v>319</v>
      </c>
      <c r="C344" s="135" t="s">
        <v>1022</v>
      </c>
      <c r="D344" s="135" t="s">
        <v>1023</v>
      </c>
      <c r="E344" s="135" t="s">
        <v>1024</v>
      </c>
      <c r="F344" s="6"/>
      <c r="G344" s="135" t="s">
        <v>107</v>
      </c>
      <c r="H344" s="135" t="s">
        <v>1025</v>
      </c>
      <c r="I344" s="155">
        <v>0.8</v>
      </c>
      <c r="J344" s="6"/>
      <c r="K344" s="6"/>
      <c r="L344" s="166"/>
      <c r="M344" s="6"/>
      <c r="N344" s="6"/>
      <c r="O344" s="176"/>
      <c r="P344" s="6"/>
      <c r="Q344" s="91"/>
      <c r="R344" s="23"/>
      <c r="S344" s="6"/>
      <c r="T344" s="6"/>
      <c r="U344" s="6"/>
      <c r="V344" s="6"/>
      <c r="W344" s="6"/>
      <c r="X344" s="6"/>
      <c r="Y344" s="6"/>
      <c r="Z344" s="6"/>
      <c r="AA344" s="6"/>
    </row>
    <row r="345" spans="1:51" ht="63" x14ac:dyDescent="0.25">
      <c r="A345" s="6" t="s">
        <v>67</v>
      </c>
      <c r="B345" s="134" t="s">
        <v>319</v>
      </c>
      <c r="C345" s="135" t="s">
        <v>1022</v>
      </c>
      <c r="D345" s="135" t="s">
        <v>1026</v>
      </c>
      <c r="E345" s="135" t="s">
        <v>1027</v>
      </c>
      <c r="F345" s="6"/>
      <c r="G345" s="135" t="s">
        <v>107</v>
      </c>
      <c r="H345" s="135" t="s">
        <v>1028</v>
      </c>
      <c r="I345" s="135" t="s">
        <v>155</v>
      </c>
      <c r="J345" s="6"/>
      <c r="K345" s="6"/>
      <c r="L345" s="166"/>
      <c r="M345" s="6"/>
      <c r="N345" s="6"/>
      <c r="O345" s="176"/>
      <c r="P345" s="6"/>
      <c r="Q345" s="91"/>
      <c r="R345" s="23"/>
      <c r="S345" s="6"/>
      <c r="T345" s="6"/>
      <c r="U345" s="6"/>
      <c r="V345" s="6"/>
      <c r="W345" s="6"/>
      <c r="X345" s="6"/>
      <c r="Y345" s="6"/>
      <c r="Z345" s="6"/>
      <c r="AA345" s="6"/>
    </row>
    <row r="346" spans="1:51" ht="78.75" x14ac:dyDescent="0.25">
      <c r="A346" s="6" t="s">
        <v>67</v>
      </c>
      <c r="B346" s="134" t="s">
        <v>632</v>
      </c>
      <c r="C346" s="135" t="s">
        <v>1029</v>
      </c>
      <c r="D346" s="135" t="s">
        <v>1030</v>
      </c>
      <c r="E346" s="135" t="s">
        <v>1031</v>
      </c>
      <c r="F346" s="16"/>
      <c r="G346" s="19" t="s">
        <v>107</v>
      </c>
      <c r="H346" s="19" t="s">
        <v>636</v>
      </c>
      <c r="I346" s="156">
        <v>1</v>
      </c>
      <c r="J346" s="16"/>
      <c r="K346" s="16"/>
      <c r="L346" s="165"/>
      <c r="M346" s="16"/>
      <c r="N346" s="16"/>
      <c r="O346" s="175"/>
      <c r="P346" s="16"/>
      <c r="Q346" s="91"/>
      <c r="R346" s="24"/>
      <c r="S346" s="16"/>
      <c r="T346" s="16"/>
      <c r="U346" s="16"/>
      <c r="V346" s="16"/>
      <c r="W346" s="16"/>
      <c r="X346" s="16"/>
      <c r="Y346" s="16"/>
      <c r="Z346" s="16"/>
      <c r="AA346" s="16"/>
    </row>
    <row r="347" spans="1:51" ht="63" x14ac:dyDescent="0.25">
      <c r="A347" s="6" t="s">
        <v>67</v>
      </c>
      <c r="B347" s="134" t="s">
        <v>632</v>
      </c>
      <c r="C347" s="135" t="s">
        <v>1029</v>
      </c>
      <c r="D347" s="135" t="s">
        <v>1032</v>
      </c>
      <c r="E347" s="116" t="s">
        <v>1033</v>
      </c>
      <c r="F347" s="6"/>
      <c r="G347" s="135" t="s">
        <v>107</v>
      </c>
      <c r="H347" s="135" t="s">
        <v>636</v>
      </c>
      <c r="I347" s="155">
        <v>1</v>
      </c>
      <c r="J347" s="6"/>
      <c r="K347" s="6"/>
      <c r="L347" s="166"/>
      <c r="M347" s="6"/>
      <c r="N347" s="6"/>
      <c r="O347" s="176"/>
      <c r="P347" s="6"/>
      <c r="Q347" s="91"/>
      <c r="R347" s="23"/>
      <c r="S347" s="6"/>
      <c r="T347" s="6"/>
      <c r="U347" s="6"/>
      <c r="V347" s="6"/>
      <c r="W347" s="6"/>
      <c r="X347" s="6"/>
      <c r="Y347" s="6"/>
      <c r="Z347" s="6"/>
      <c r="AA347" s="6"/>
    </row>
    <row r="348" spans="1:51" ht="63" x14ac:dyDescent="0.25">
      <c r="A348" s="6" t="s">
        <v>67</v>
      </c>
      <c r="B348" s="134" t="s">
        <v>632</v>
      </c>
      <c r="C348" s="135" t="s">
        <v>1029</v>
      </c>
      <c r="D348" s="135" t="s">
        <v>1034</v>
      </c>
      <c r="E348" s="116" t="s">
        <v>1035</v>
      </c>
      <c r="F348" s="6"/>
      <c r="G348" s="135" t="s">
        <v>107</v>
      </c>
      <c r="H348" s="135" t="s">
        <v>636</v>
      </c>
      <c r="I348" s="155">
        <v>1</v>
      </c>
      <c r="J348" s="6"/>
      <c r="K348" s="6"/>
      <c r="L348" s="166"/>
      <c r="M348" s="6"/>
      <c r="N348" s="6"/>
      <c r="O348" s="176"/>
      <c r="P348" s="6"/>
      <c r="Q348" s="91"/>
      <c r="R348" s="23"/>
      <c r="S348" s="6"/>
      <c r="T348" s="6"/>
      <c r="U348" s="6"/>
      <c r="V348" s="6"/>
      <c r="W348" s="6"/>
      <c r="X348" s="6"/>
      <c r="Y348" s="6"/>
      <c r="Z348" s="6"/>
      <c r="AA348" s="6"/>
    </row>
    <row r="349" spans="1:51" ht="63" x14ac:dyDescent="0.25">
      <c r="A349" s="6" t="s">
        <v>67</v>
      </c>
      <c r="B349" s="134" t="s">
        <v>632</v>
      </c>
      <c r="C349" s="135" t="s">
        <v>1029</v>
      </c>
      <c r="D349" s="135" t="s">
        <v>1036</v>
      </c>
      <c r="E349" s="116" t="s">
        <v>1037</v>
      </c>
      <c r="F349" s="6"/>
      <c r="G349" s="135" t="s">
        <v>107</v>
      </c>
      <c r="H349" s="135" t="s">
        <v>636</v>
      </c>
      <c r="I349" s="155">
        <v>1</v>
      </c>
      <c r="J349" s="6"/>
      <c r="K349" s="6"/>
      <c r="L349" s="166"/>
      <c r="M349" s="6"/>
      <c r="N349" s="6"/>
      <c r="O349" s="176"/>
      <c r="P349" s="6"/>
      <c r="Q349" s="91"/>
      <c r="R349" s="23"/>
      <c r="S349" s="6"/>
      <c r="T349" s="6"/>
      <c r="U349" s="6"/>
      <c r="V349" s="6"/>
      <c r="W349" s="6"/>
      <c r="X349" s="6"/>
      <c r="Y349" s="6"/>
      <c r="Z349" s="6"/>
      <c r="AA349" s="6"/>
    </row>
    <row r="350" spans="1:51" ht="63" x14ac:dyDescent="0.25">
      <c r="A350" s="6" t="s">
        <v>67</v>
      </c>
      <c r="B350" s="134" t="s">
        <v>632</v>
      </c>
      <c r="C350" s="135" t="s">
        <v>1029</v>
      </c>
      <c r="D350" s="135" t="s">
        <v>1038</v>
      </c>
      <c r="E350" s="116" t="s">
        <v>1039</v>
      </c>
      <c r="F350" s="6"/>
      <c r="G350" s="135" t="s">
        <v>107</v>
      </c>
      <c r="H350" s="135" t="s">
        <v>636</v>
      </c>
      <c r="I350" s="155">
        <v>1</v>
      </c>
      <c r="J350" s="6"/>
      <c r="K350" s="6"/>
      <c r="L350" s="166"/>
      <c r="M350" s="6"/>
      <c r="N350" s="6"/>
      <c r="O350" s="176"/>
      <c r="P350" s="6"/>
      <c r="Q350" s="91"/>
      <c r="R350" s="23"/>
      <c r="S350" s="6"/>
      <c r="T350" s="6"/>
      <c r="U350" s="6"/>
      <c r="V350" s="6"/>
      <c r="W350" s="6"/>
      <c r="X350" s="6"/>
      <c r="Y350" s="6"/>
      <c r="Z350" s="6"/>
      <c r="AA350" s="6"/>
    </row>
    <row r="351" spans="1:51" ht="63" x14ac:dyDescent="0.25">
      <c r="A351" s="6" t="s">
        <v>67</v>
      </c>
      <c r="B351" s="134" t="s">
        <v>632</v>
      </c>
      <c r="C351" s="135" t="s">
        <v>1029</v>
      </c>
      <c r="D351" s="135" t="s">
        <v>1040</v>
      </c>
      <c r="E351" s="116" t="s">
        <v>1041</v>
      </c>
      <c r="F351" s="6"/>
      <c r="G351" s="135" t="s">
        <v>107</v>
      </c>
      <c r="H351" s="135" t="s">
        <v>636</v>
      </c>
      <c r="I351" s="155">
        <v>1</v>
      </c>
      <c r="J351" s="6"/>
      <c r="K351" s="6"/>
      <c r="L351" s="166"/>
      <c r="M351" s="6"/>
      <c r="N351" s="6"/>
      <c r="O351" s="176"/>
      <c r="P351" s="6"/>
      <c r="Q351" s="91"/>
      <c r="R351" s="23"/>
      <c r="S351" s="6"/>
      <c r="T351" s="6"/>
      <c r="U351" s="6"/>
      <c r="V351" s="6"/>
      <c r="W351" s="6"/>
      <c r="X351" s="6"/>
      <c r="Y351" s="6"/>
      <c r="Z351" s="6"/>
      <c r="AA351" s="6"/>
    </row>
    <row r="352" spans="1:51" ht="63" x14ac:dyDescent="0.25">
      <c r="A352" s="6" t="s">
        <v>67</v>
      </c>
      <c r="B352" s="134" t="s">
        <v>632</v>
      </c>
      <c r="C352" s="135" t="s">
        <v>1029</v>
      </c>
      <c r="D352" s="135" t="s">
        <v>1042</v>
      </c>
      <c r="E352" s="116" t="s">
        <v>1043</v>
      </c>
      <c r="F352" s="6"/>
      <c r="G352" s="135" t="s">
        <v>107</v>
      </c>
      <c r="H352" s="135" t="s">
        <v>636</v>
      </c>
      <c r="I352" s="155">
        <v>1</v>
      </c>
      <c r="J352" s="6"/>
      <c r="K352" s="6"/>
      <c r="L352" s="166"/>
      <c r="M352" s="6"/>
      <c r="N352" s="6"/>
      <c r="O352" s="176"/>
      <c r="P352" s="6"/>
      <c r="Q352" s="91"/>
      <c r="R352" s="23"/>
      <c r="S352" s="6"/>
      <c r="T352" s="6"/>
      <c r="U352" s="6"/>
      <c r="V352" s="6"/>
      <c r="W352" s="6"/>
      <c r="X352" s="6"/>
      <c r="Y352" s="6"/>
      <c r="Z352" s="6"/>
      <c r="AA352" s="6"/>
    </row>
    <row r="353" spans="1:27" ht="63" x14ac:dyDescent="0.25">
      <c r="A353" s="6" t="s">
        <v>67</v>
      </c>
      <c r="B353" s="134" t="s">
        <v>632</v>
      </c>
      <c r="C353" s="135" t="s">
        <v>1029</v>
      </c>
      <c r="D353" s="135" t="s">
        <v>1044</v>
      </c>
      <c r="E353" s="116" t="s">
        <v>1045</v>
      </c>
      <c r="F353" s="6"/>
      <c r="G353" s="135" t="s">
        <v>107</v>
      </c>
      <c r="H353" s="135" t="s">
        <v>636</v>
      </c>
      <c r="I353" s="155">
        <v>1</v>
      </c>
      <c r="J353" s="6"/>
      <c r="K353" s="6"/>
      <c r="L353" s="166"/>
      <c r="M353" s="6"/>
      <c r="N353" s="6"/>
      <c r="O353" s="176"/>
      <c r="P353" s="6"/>
      <c r="Q353" s="91"/>
      <c r="R353" s="23"/>
      <c r="S353" s="6"/>
      <c r="T353" s="6"/>
      <c r="U353" s="6"/>
      <c r="V353" s="6"/>
      <c r="W353" s="6"/>
      <c r="X353" s="6"/>
      <c r="Y353" s="6"/>
      <c r="Z353" s="6"/>
      <c r="AA353" s="6"/>
    </row>
    <row r="354" spans="1:27" ht="63" x14ac:dyDescent="0.25">
      <c r="A354" s="6" t="s">
        <v>67</v>
      </c>
      <c r="B354" s="134" t="s">
        <v>632</v>
      </c>
      <c r="C354" s="135" t="s">
        <v>1029</v>
      </c>
      <c r="D354" s="135" t="s">
        <v>1046</v>
      </c>
      <c r="E354" s="116" t="s">
        <v>1047</v>
      </c>
      <c r="F354" s="6"/>
      <c r="G354" s="135" t="s">
        <v>107</v>
      </c>
      <c r="H354" s="135" t="s">
        <v>636</v>
      </c>
      <c r="I354" s="155">
        <v>1</v>
      </c>
      <c r="J354" s="6"/>
      <c r="K354" s="6"/>
      <c r="L354" s="166"/>
      <c r="M354" s="6"/>
      <c r="N354" s="6"/>
      <c r="O354" s="176"/>
      <c r="P354" s="6"/>
      <c r="Q354" s="91"/>
      <c r="R354" s="23"/>
      <c r="S354" s="6"/>
      <c r="T354" s="6"/>
      <c r="U354" s="6"/>
      <c r="V354" s="6"/>
      <c r="W354" s="6"/>
      <c r="X354" s="6"/>
      <c r="Y354" s="6"/>
      <c r="Z354" s="6"/>
      <c r="AA354" s="6"/>
    </row>
    <row r="355" spans="1:27" ht="63" x14ac:dyDescent="0.25">
      <c r="A355" s="6" t="s">
        <v>67</v>
      </c>
      <c r="B355" s="134" t="s">
        <v>632</v>
      </c>
      <c r="C355" s="135" t="s">
        <v>1029</v>
      </c>
      <c r="D355" s="135" t="s">
        <v>1048</v>
      </c>
      <c r="E355" s="116" t="s">
        <v>1049</v>
      </c>
      <c r="F355" s="6"/>
      <c r="G355" s="135" t="s">
        <v>107</v>
      </c>
      <c r="H355" s="135" t="s">
        <v>636</v>
      </c>
      <c r="I355" s="155">
        <v>1</v>
      </c>
      <c r="J355" s="6"/>
      <c r="K355" s="6"/>
      <c r="L355" s="166"/>
      <c r="M355" s="6"/>
      <c r="N355" s="6"/>
      <c r="O355" s="176"/>
      <c r="P355" s="6"/>
      <c r="Q355" s="91"/>
      <c r="R355" s="23"/>
      <c r="S355" s="6"/>
      <c r="T355" s="6"/>
      <c r="U355" s="6"/>
      <c r="V355" s="6"/>
      <c r="W355" s="6"/>
      <c r="X355" s="6"/>
      <c r="Y355" s="6"/>
      <c r="Z355" s="6"/>
      <c r="AA355" s="6"/>
    </row>
    <row r="356" spans="1:27" ht="63" x14ac:dyDescent="0.25">
      <c r="A356" s="6" t="s">
        <v>67</v>
      </c>
      <c r="B356" s="134" t="s">
        <v>632</v>
      </c>
      <c r="C356" s="135" t="s">
        <v>1029</v>
      </c>
      <c r="D356" s="135" t="s">
        <v>1050</v>
      </c>
      <c r="E356" s="116" t="s">
        <v>1051</v>
      </c>
      <c r="F356" s="6"/>
      <c r="G356" s="135" t="s">
        <v>107</v>
      </c>
      <c r="H356" s="135" t="s">
        <v>636</v>
      </c>
      <c r="I356" s="155">
        <v>1</v>
      </c>
      <c r="J356" s="6"/>
      <c r="K356" s="6"/>
      <c r="L356" s="166"/>
      <c r="M356" s="6"/>
      <c r="N356" s="6"/>
      <c r="O356" s="176"/>
      <c r="P356" s="6"/>
      <c r="Q356" s="91"/>
      <c r="R356" s="23"/>
      <c r="S356" s="6"/>
      <c r="T356" s="6"/>
      <c r="U356" s="6"/>
      <c r="V356" s="6"/>
      <c r="W356" s="6"/>
      <c r="X356" s="6"/>
      <c r="Y356" s="6"/>
      <c r="Z356" s="6"/>
      <c r="AA356" s="6"/>
    </row>
    <row r="357" spans="1:27" ht="63" x14ac:dyDescent="0.25">
      <c r="A357" s="6" t="s">
        <v>67</v>
      </c>
      <c r="B357" s="134" t="s">
        <v>632</v>
      </c>
      <c r="C357" s="135" t="s">
        <v>1029</v>
      </c>
      <c r="D357" s="135" t="s">
        <v>1052</v>
      </c>
      <c r="E357" s="116" t="s">
        <v>1053</v>
      </c>
      <c r="F357" s="6"/>
      <c r="G357" s="135" t="s">
        <v>107</v>
      </c>
      <c r="H357" s="135" t="s">
        <v>636</v>
      </c>
      <c r="I357" s="155">
        <v>1</v>
      </c>
      <c r="J357" s="6"/>
      <c r="K357" s="6"/>
      <c r="L357" s="166"/>
      <c r="M357" s="6"/>
      <c r="N357" s="6"/>
      <c r="O357" s="176"/>
      <c r="P357" s="6"/>
      <c r="Q357" s="91"/>
      <c r="R357" s="23"/>
      <c r="S357" s="6"/>
      <c r="T357" s="6"/>
      <c r="U357" s="6"/>
      <c r="V357" s="6"/>
      <c r="W357" s="6"/>
      <c r="X357" s="6"/>
      <c r="Y357" s="6"/>
      <c r="Z357" s="6"/>
      <c r="AA357" s="6"/>
    </row>
    <row r="358" spans="1:27" ht="63" x14ac:dyDescent="0.25">
      <c r="A358" s="6" t="s">
        <v>67</v>
      </c>
      <c r="B358" s="134" t="s">
        <v>632</v>
      </c>
      <c r="C358" s="135" t="s">
        <v>1029</v>
      </c>
      <c r="D358" s="135" t="s">
        <v>1054</v>
      </c>
      <c r="E358" s="116" t="s">
        <v>1055</v>
      </c>
      <c r="F358" s="6"/>
      <c r="G358" s="135" t="s">
        <v>107</v>
      </c>
      <c r="H358" s="135" t="s">
        <v>636</v>
      </c>
      <c r="I358" s="155">
        <v>1</v>
      </c>
      <c r="J358" s="6"/>
      <c r="K358" s="6"/>
      <c r="L358" s="166"/>
      <c r="M358" s="6"/>
      <c r="N358" s="6"/>
      <c r="O358" s="176"/>
      <c r="P358" s="6"/>
      <c r="Q358" s="91"/>
      <c r="R358" s="23"/>
      <c r="S358" s="6"/>
      <c r="T358" s="6"/>
      <c r="U358" s="6"/>
      <c r="V358" s="6"/>
      <c r="W358" s="6"/>
      <c r="X358" s="6"/>
      <c r="Y358" s="6"/>
      <c r="Z358" s="6"/>
      <c r="AA358" s="6"/>
    </row>
    <row r="359" spans="1:27" ht="63" x14ac:dyDescent="0.25">
      <c r="A359" s="6" t="s">
        <v>67</v>
      </c>
      <c r="B359" s="134" t="s">
        <v>632</v>
      </c>
      <c r="C359" s="135" t="s">
        <v>1029</v>
      </c>
      <c r="D359" s="135" t="s">
        <v>1056</v>
      </c>
      <c r="E359" s="116" t="s">
        <v>1057</v>
      </c>
      <c r="F359" s="6"/>
      <c r="G359" s="135" t="s">
        <v>107</v>
      </c>
      <c r="H359" s="135" t="s">
        <v>636</v>
      </c>
      <c r="I359" s="155">
        <v>1</v>
      </c>
      <c r="J359" s="6"/>
      <c r="K359" s="6"/>
      <c r="L359" s="166"/>
      <c r="M359" s="6"/>
      <c r="N359" s="6"/>
      <c r="O359" s="176"/>
      <c r="P359" s="6"/>
      <c r="Q359" s="91"/>
      <c r="R359" s="23"/>
      <c r="S359" s="6"/>
      <c r="T359" s="6"/>
      <c r="U359" s="6"/>
      <c r="V359" s="6"/>
      <c r="W359" s="6"/>
      <c r="X359" s="6"/>
      <c r="Y359" s="6"/>
      <c r="Z359" s="6"/>
      <c r="AA359" s="6"/>
    </row>
    <row r="360" spans="1:27" ht="63" x14ac:dyDescent="0.25">
      <c r="A360" s="6" t="s">
        <v>67</v>
      </c>
      <c r="B360" s="134" t="s">
        <v>632</v>
      </c>
      <c r="C360" s="135" t="s">
        <v>1029</v>
      </c>
      <c r="D360" s="135" t="s">
        <v>1058</v>
      </c>
      <c r="E360" s="116" t="s">
        <v>1059</v>
      </c>
      <c r="F360" s="6"/>
      <c r="G360" s="135" t="s">
        <v>107</v>
      </c>
      <c r="H360" s="135" t="s">
        <v>636</v>
      </c>
      <c r="I360" s="155">
        <v>1</v>
      </c>
      <c r="J360" s="6"/>
      <c r="K360" s="6"/>
      <c r="L360" s="166"/>
      <c r="M360" s="6"/>
      <c r="N360" s="6"/>
      <c r="O360" s="176"/>
      <c r="P360" s="6"/>
      <c r="Q360" s="91"/>
      <c r="R360" s="23"/>
      <c r="S360" s="6"/>
      <c r="T360" s="6"/>
      <c r="U360" s="6"/>
      <c r="V360" s="6"/>
      <c r="W360" s="6"/>
      <c r="X360" s="6"/>
      <c r="Y360" s="6"/>
      <c r="Z360" s="6"/>
      <c r="AA360" s="6"/>
    </row>
    <row r="361" spans="1:27" ht="63" x14ac:dyDescent="0.25">
      <c r="A361" s="6" t="s">
        <v>67</v>
      </c>
      <c r="B361" s="134" t="s">
        <v>632</v>
      </c>
      <c r="C361" s="135" t="s">
        <v>1029</v>
      </c>
      <c r="D361" s="135" t="s">
        <v>1060</v>
      </c>
      <c r="E361" s="116" t="s">
        <v>1061</v>
      </c>
      <c r="F361" s="6"/>
      <c r="G361" s="135" t="s">
        <v>107</v>
      </c>
      <c r="H361" s="135" t="s">
        <v>636</v>
      </c>
      <c r="I361" s="155">
        <v>1</v>
      </c>
      <c r="J361" s="6"/>
      <c r="K361" s="6"/>
      <c r="L361" s="166"/>
      <c r="M361" s="6"/>
      <c r="N361" s="6"/>
      <c r="O361" s="176"/>
      <c r="P361" s="6"/>
      <c r="Q361" s="91"/>
      <c r="R361" s="23"/>
      <c r="S361" s="6"/>
      <c r="T361" s="6"/>
      <c r="U361" s="6"/>
      <c r="V361" s="6"/>
      <c r="W361" s="6"/>
      <c r="X361" s="6"/>
      <c r="Y361" s="6"/>
      <c r="Z361" s="6"/>
      <c r="AA361" s="6"/>
    </row>
    <row r="362" spans="1:27" ht="63" x14ac:dyDescent="0.25">
      <c r="A362" s="6" t="s">
        <v>67</v>
      </c>
      <c r="B362" s="134" t="s">
        <v>632</v>
      </c>
      <c r="C362" s="135" t="s">
        <v>1029</v>
      </c>
      <c r="D362" s="135" t="s">
        <v>1062</v>
      </c>
      <c r="E362" s="116" t="s">
        <v>1063</v>
      </c>
      <c r="F362" s="6"/>
      <c r="G362" s="135" t="s">
        <v>107</v>
      </c>
      <c r="H362" s="135" t="s">
        <v>636</v>
      </c>
      <c r="I362" s="155">
        <v>1</v>
      </c>
      <c r="J362" s="6"/>
      <c r="K362" s="6"/>
      <c r="L362" s="166"/>
      <c r="M362" s="6"/>
      <c r="N362" s="6"/>
      <c r="O362" s="176"/>
      <c r="P362" s="6"/>
      <c r="Q362" s="91"/>
      <c r="R362" s="23"/>
      <c r="S362" s="6"/>
      <c r="T362" s="6"/>
      <c r="U362" s="6"/>
      <c r="V362" s="6"/>
      <c r="W362" s="6"/>
      <c r="X362" s="6"/>
      <c r="Y362" s="6"/>
      <c r="Z362" s="6"/>
      <c r="AA362" s="6"/>
    </row>
    <row r="363" spans="1:27" ht="63" x14ac:dyDescent="0.25">
      <c r="A363" s="6" t="s">
        <v>67</v>
      </c>
      <c r="B363" s="134" t="s">
        <v>632</v>
      </c>
      <c r="C363" s="135" t="s">
        <v>1029</v>
      </c>
      <c r="D363" s="135" t="s">
        <v>1064</v>
      </c>
      <c r="E363" s="116" t="s">
        <v>1065</v>
      </c>
      <c r="F363" s="6"/>
      <c r="G363" s="135" t="s">
        <v>107</v>
      </c>
      <c r="H363" s="135" t="s">
        <v>636</v>
      </c>
      <c r="I363" s="155">
        <v>1</v>
      </c>
      <c r="J363" s="6"/>
      <c r="K363" s="6"/>
      <c r="L363" s="166"/>
      <c r="M363" s="6"/>
      <c r="N363" s="6"/>
      <c r="O363" s="176"/>
      <c r="P363" s="6"/>
      <c r="Q363" s="91"/>
      <c r="R363" s="23"/>
      <c r="S363" s="6"/>
      <c r="T363" s="6"/>
      <c r="U363" s="6"/>
      <c r="V363" s="6"/>
      <c r="W363" s="6"/>
      <c r="X363" s="6"/>
      <c r="Y363" s="6"/>
      <c r="Z363" s="6"/>
      <c r="AA363" s="6"/>
    </row>
    <row r="364" spans="1:27" ht="63" x14ac:dyDescent="0.25">
      <c r="A364" s="6" t="s">
        <v>67</v>
      </c>
      <c r="B364" s="134" t="s">
        <v>632</v>
      </c>
      <c r="C364" s="135" t="s">
        <v>1029</v>
      </c>
      <c r="D364" s="135" t="s">
        <v>1066</v>
      </c>
      <c r="E364" s="116" t="s">
        <v>1067</v>
      </c>
      <c r="F364" s="6"/>
      <c r="G364" s="135" t="s">
        <v>107</v>
      </c>
      <c r="H364" s="135" t="s">
        <v>636</v>
      </c>
      <c r="I364" s="155">
        <v>1</v>
      </c>
      <c r="J364" s="6"/>
      <c r="K364" s="6"/>
      <c r="L364" s="166"/>
      <c r="M364" s="6"/>
      <c r="N364" s="6"/>
      <c r="O364" s="176"/>
      <c r="P364" s="6"/>
      <c r="Q364" s="91"/>
      <c r="R364" s="23"/>
      <c r="S364" s="6"/>
      <c r="T364" s="6"/>
      <c r="U364" s="6"/>
      <c r="V364" s="6"/>
      <c r="W364" s="6"/>
      <c r="X364" s="6"/>
      <c r="Y364" s="6"/>
      <c r="Z364" s="6"/>
      <c r="AA364" s="6"/>
    </row>
    <row r="365" spans="1:27" ht="63" x14ac:dyDescent="0.25">
      <c r="A365" s="6" t="s">
        <v>67</v>
      </c>
      <c r="B365" s="134" t="s">
        <v>632</v>
      </c>
      <c r="C365" s="135" t="s">
        <v>1029</v>
      </c>
      <c r="D365" s="135" t="s">
        <v>1068</v>
      </c>
      <c r="E365" s="116" t="s">
        <v>1069</v>
      </c>
      <c r="F365" s="6"/>
      <c r="G365" s="135" t="s">
        <v>107</v>
      </c>
      <c r="H365" s="135" t="s">
        <v>636</v>
      </c>
      <c r="I365" s="155">
        <v>1</v>
      </c>
      <c r="J365" s="6"/>
      <c r="K365" s="6"/>
      <c r="L365" s="166"/>
      <c r="M365" s="6"/>
      <c r="N365" s="6"/>
      <c r="O365" s="176"/>
      <c r="P365" s="6"/>
      <c r="Q365" s="91"/>
      <c r="R365" s="23"/>
      <c r="S365" s="6"/>
      <c r="T365" s="6"/>
      <c r="U365" s="6"/>
      <c r="V365" s="6"/>
      <c r="W365" s="6"/>
      <c r="X365" s="6"/>
      <c r="Y365" s="6"/>
      <c r="Z365" s="6"/>
      <c r="AA365" s="6"/>
    </row>
    <row r="366" spans="1:27" ht="63" x14ac:dyDescent="0.25">
      <c r="A366" s="6" t="s">
        <v>67</v>
      </c>
      <c r="B366" s="134" t="s">
        <v>632</v>
      </c>
      <c r="C366" s="135" t="s">
        <v>1029</v>
      </c>
      <c r="D366" s="135" t="s">
        <v>1070</v>
      </c>
      <c r="E366" s="116" t="s">
        <v>1071</v>
      </c>
      <c r="F366" s="6"/>
      <c r="G366" s="135" t="s">
        <v>107</v>
      </c>
      <c r="H366" s="135" t="s">
        <v>636</v>
      </c>
      <c r="I366" s="155">
        <v>1</v>
      </c>
      <c r="J366" s="6"/>
      <c r="K366" s="6"/>
      <c r="L366" s="166"/>
      <c r="M366" s="6"/>
      <c r="N366" s="6"/>
      <c r="O366" s="176"/>
      <c r="P366" s="6"/>
      <c r="Q366" s="91"/>
      <c r="R366" s="23"/>
      <c r="S366" s="6"/>
      <c r="T366" s="6"/>
      <c r="U366" s="6"/>
      <c r="V366" s="6"/>
      <c r="W366" s="6"/>
      <c r="X366" s="6"/>
      <c r="Y366" s="6"/>
      <c r="Z366" s="6"/>
      <c r="AA366" s="6"/>
    </row>
    <row r="367" spans="1:27" ht="63" x14ac:dyDescent="0.25">
      <c r="A367" s="6" t="s">
        <v>67</v>
      </c>
      <c r="B367" s="134" t="s">
        <v>632</v>
      </c>
      <c r="C367" s="135" t="s">
        <v>1029</v>
      </c>
      <c r="D367" s="135" t="s">
        <v>1072</v>
      </c>
      <c r="E367" s="116" t="s">
        <v>1073</v>
      </c>
      <c r="F367" s="6"/>
      <c r="G367" s="135" t="s">
        <v>107</v>
      </c>
      <c r="H367" s="135" t="s">
        <v>636</v>
      </c>
      <c r="I367" s="155">
        <v>1</v>
      </c>
      <c r="J367" s="6"/>
      <c r="K367" s="6"/>
      <c r="L367" s="166"/>
      <c r="M367" s="6"/>
      <c r="N367" s="6"/>
      <c r="O367" s="176"/>
      <c r="P367" s="6"/>
      <c r="Q367" s="91"/>
      <c r="R367" s="23"/>
      <c r="S367" s="6"/>
      <c r="T367" s="6"/>
      <c r="U367" s="6"/>
      <c r="V367" s="6"/>
      <c r="W367" s="6"/>
      <c r="X367" s="6"/>
      <c r="Y367" s="6"/>
      <c r="Z367" s="6"/>
      <c r="AA367" s="6"/>
    </row>
    <row r="368" spans="1:27" ht="63" x14ac:dyDescent="0.25">
      <c r="A368" s="6" t="s">
        <v>67</v>
      </c>
      <c r="B368" s="134" t="s">
        <v>632</v>
      </c>
      <c r="C368" s="135" t="s">
        <v>1029</v>
      </c>
      <c r="D368" s="135" t="s">
        <v>1074</v>
      </c>
      <c r="E368" s="116" t="s">
        <v>1075</v>
      </c>
      <c r="F368" s="6"/>
      <c r="G368" s="135" t="s">
        <v>107</v>
      </c>
      <c r="H368" s="135" t="s">
        <v>636</v>
      </c>
      <c r="I368" s="155">
        <v>1</v>
      </c>
      <c r="J368" s="6"/>
      <c r="K368" s="6"/>
      <c r="L368" s="166"/>
      <c r="M368" s="6"/>
      <c r="N368" s="6"/>
      <c r="O368" s="176"/>
      <c r="P368" s="6"/>
      <c r="Q368" s="91"/>
      <c r="R368" s="23"/>
      <c r="S368" s="6"/>
      <c r="T368" s="6"/>
      <c r="U368" s="6"/>
      <c r="V368" s="6"/>
      <c r="W368" s="6"/>
      <c r="X368" s="6"/>
      <c r="Y368" s="6"/>
      <c r="Z368" s="6"/>
      <c r="AA368" s="6"/>
    </row>
    <row r="369" spans="1:27" ht="63" x14ac:dyDescent="0.25">
      <c r="A369" s="6" t="s">
        <v>67</v>
      </c>
      <c r="B369" s="134" t="s">
        <v>632</v>
      </c>
      <c r="C369" s="135" t="s">
        <v>1029</v>
      </c>
      <c r="D369" s="135" t="s">
        <v>1076</v>
      </c>
      <c r="E369" s="116" t="s">
        <v>1077</v>
      </c>
      <c r="F369" s="6"/>
      <c r="G369" s="135" t="s">
        <v>107</v>
      </c>
      <c r="H369" s="135" t="s">
        <v>636</v>
      </c>
      <c r="I369" s="155">
        <v>1</v>
      </c>
      <c r="J369" s="6"/>
      <c r="K369" s="6"/>
      <c r="L369" s="166"/>
      <c r="M369" s="6"/>
      <c r="N369" s="6"/>
      <c r="O369" s="176"/>
      <c r="P369" s="6"/>
      <c r="Q369" s="91"/>
      <c r="R369" s="23"/>
      <c r="S369" s="6"/>
      <c r="T369" s="6"/>
      <c r="U369" s="6"/>
      <c r="V369" s="6"/>
      <c r="W369" s="6"/>
      <c r="X369" s="6"/>
      <c r="Y369" s="6"/>
      <c r="Z369" s="6"/>
      <c r="AA369" s="6"/>
    </row>
    <row r="370" spans="1:27" ht="63" x14ac:dyDescent="0.25">
      <c r="A370" s="6" t="s">
        <v>67</v>
      </c>
      <c r="B370" s="134" t="s">
        <v>632</v>
      </c>
      <c r="C370" s="135" t="s">
        <v>1029</v>
      </c>
      <c r="D370" s="135" t="s">
        <v>1078</v>
      </c>
      <c r="E370" s="116" t="s">
        <v>1079</v>
      </c>
      <c r="F370" s="6"/>
      <c r="G370" s="135" t="s">
        <v>107</v>
      </c>
      <c r="H370" s="135" t="s">
        <v>636</v>
      </c>
      <c r="I370" s="155">
        <v>1</v>
      </c>
      <c r="J370" s="6"/>
      <c r="K370" s="6"/>
      <c r="L370" s="166"/>
      <c r="M370" s="6"/>
      <c r="N370" s="6"/>
      <c r="O370" s="176"/>
      <c r="P370" s="6"/>
      <c r="Q370" s="91"/>
      <c r="R370" s="23"/>
      <c r="S370" s="6"/>
      <c r="T370" s="6"/>
      <c r="U370" s="6"/>
      <c r="V370" s="6"/>
      <c r="W370" s="6"/>
      <c r="X370" s="6"/>
      <c r="Y370" s="6"/>
      <c r="Z370" s="6"/>
      <c r="AA370" s="6"/>
    </row>
    <row r="371" spans="1:27" ht="63" x14ac:dyDescent="0.25">
      <c r="A371" s="6" t="s">
        <v>67</v>
      </c>
      <c r="B371" s="134" t="s">
        <v>632</v>
      </c>
      <c r="C371" s="135" t="s">
        <v>1029</v>
      </c>
      <c r="D371" s="135" t="s">
        <v>1080</v>
      </c>
      <c r="E371" s="116" t="s">
        <v>1081</v>
      </c>
      <c r="F371" s="6"/>
      <c r="G371" s="135" t="s">
        <v>107</v>
      </c>
      <c r="H371" s="135" t="s">
        <v>636</v>
      </c>
      <c r="I371" s="155">
        <v>1</v>
      </c>
      <c r="J371" s="6"/>
      <c r="K371" s="6"/>
      <c r="L371" s="166"/>
      <c r="M371" s="6"/>
      <c r="N371" s="6"/>
      <c r="O371" s="176"/>
      <c r="P371" s="6"/>
      <c r="Q371" s="91"/>
      <c r="R371" s="23"/>
      <c r="S371" s="6"/>
      <c r="T371" s="6"/>
      <c r="U371" s="6"/>
      <c r="V371" s="6"/>
      <c r="W371" s="6"/>
      <c r="X371" s="6"/>
      <c r="Y371" s="6"/>
      <c r="Z371" s="6"/>
      <c r="AA371" s="6"/>
    </row>
    <row r="372" spans="1:27" ht="63" x14ac:dyDescent="0.25">
      <c r="A372" s="6" t="s">
        <v>67</v>
      </c>
      <c r="B372" s="134" t="s">
        <v>632</v>
      </c>
      <c r="C372" s="135" t="s">
        <v>1029</v>
      </c>
      <c r="D372" s="135" t="s">
        <v>1082</v>
      </c>
      <c r="E372" s="116" t="s">
        <v>1083</v>
      </c>
      <c r="F372" s="6"/>
      <c r="G372" s="135" t="s">
        <v>107</v>
      </c>
      <c r="H372" s="135" t="s">
        <v>636</v>
      </c>
      <c r="I372" s="155">
        <v>1</v>
      </c>
      <c r="J372" s="6"/>
      <c r="K372" s="6"/>
      <c r="L372" s="166"/>
      <c r="M372" s="6"/>
      <c r="N372" s="6"/>
      <c r="O372" s="176"/>
      <c r="P372" s="6"/>
      <c r="Q372" s="91"/>
      <c r="R372" s="23"/>
      <c r="S372" s="6"/>
      <c r="T372" s="6"/>
      <c r="U372" s="6"/>
      <c r="V372" s="6"/>
      <c r="W372" s="6"/>
      <c r="X372" s="6"/>
      <c r="Y372" s="6"/>
      <c r="Z372" s="6"/>
      <c r="AA372" s="6"/>
    </row>
    <row r="373" spans="1:27" ht="63" x14ac:dyDescent="0.25">
      <c r="A373" s="6" t="s">
        <v>67</v>
      </c>
      <c r="B373" s="134" t="s">
        <v>632</v>
      </c>
      <c r="C373" s="135" t="s">
        <v>1029</v>
      </c>
      <c r="D373" s="135" t="s">
        <v>1084</v>
      </c>
      <c r="E373" s="116" t="s">
        <v>1085</v>
      </c>
      <c r="F373" s="6"/>
      <c r="G373" s="135" t="s">
        <v>107</v>
      </c>
      <c r="H373" s="135" t="s">
        <v>636</v>
      </c>
      <c r="I373" s="155">
        <v>1</v>
      </c>
      <c r="J373" s="6"/>
      <c r="K373" s="6"/>
      <c r="L373" s="166"/>
      <c r="M373" s="6"/>
      <c r="N373" s="6"/>
      <c r="O373" s="176"/>
      <c r="P373" s="6"/>
      <c r="Q373" s="91"/>
      <c r="R373" s="23"/>
      <c r="S373" s="6"/>
      <c r="T373" s="6"/>
      <c r="U373" s="6"/>
      <c r="V373" s="6"/>
      <c r="W373" s="6"/>
      <c r="X373" s="6"/>
      <c r="Y373" s="6"/>
      <c r="Z373" s="6"/>
      <c r="AA373" s="6"/>
    </row>
    <row r="374" spans="1:27" ht="63" x14ac:dyDescent="0.25">
      <c r="A374" s="6" t="s">
        <v>67</v>
      </c>
      <c r="B374" s="134" t="s">
        <v>632</v>
      </c>
      <c r="C374" s="135" t="s">
        <v>1029</v>
      </c>
      <c r="D374" s="135" t="s">
        <v>1086</v>
      </c>
      <c r="E374" s="116" t="s">
        <v>1087</v>
      </c>
      <c r="F374" s="6"/>
      <c r="G374" s="135" t="s">
        <v>107</v>
      </c>
      <c r="H374" s="135" t="s">
        <v>636</v>
      </c>
      <c r="I374" s="155">
        <v>1</v>
      </c>
      <c r="J374" s="6"/>
      <c r="K374" s="6"/>
      <c r="L374" s="166"/>
      <c r="M374" s="6"/>
      <c r="N374" s="6"/>
      <c r="O374" s="176"/>
      <c r="P374" s="6"/>
      <c r="Q374" s="91"/>
      <c r="R374" s="23"/>
      <c r="S374" s="6"/>
      <c r="T374" s="6"/>
      <c r="U374" s="6"/>
      <c r="V374" s="6"/>
      <c r="W374" s="6"/>
      <c r="X374" s="6"/>
      <c r="Y374" s="6"/>
      <c r="Z374" s="6"/>
      <c r="AA374" s="6"/>
    </row>
    <row r="375" spans="1:27" ht="63" x14ac:dyDescent="0.25">
      <c r="A375" s="6" t="s">
        <v>67</v>
      </c>
      <c r="B375" s="134" t="s">
        <v>632</v>
      </c>
      <c r="C375" s="135" t="s">
        <v>1029</v>
      </c>
      <c r="D375" s="135" t="s">
        <v>1088</v>
      </c>
      <c r="E375" s="116" t="s">
        <v>1089</v>
      </c>
      <c r="F375" s="6"/>
      <c r="G375" s="135" t="s">
        <v>107</v>
      </c>
      <c r="H375" s="135" t="s">
        <v>636</v>
      </c>
      <c r="I375" s="155">
        <v>1</v>
      </c>
      <c r="J375" s="6"/>
      <c r="K375" s="6"/>
      <c r="L375" s="166"/>
      <c r="M375" s="6"/>
      <c r="N375" s="6"/>
      <c r="O375" s="176"/>
      <c r="P375" s="6"/>
      <c r="Q375" s="91"/>
      <c r="R375" s="23"/>
      <c r="S375" s="6"/>
      <c r="T375" s="6"/>
      <c r="U375" s="6"/>
      <c r="V375" s="6"/>
      <c r="W375" s="6"/>
      <c r="X375" s="6"/>
      <c r="Y375" s="6"/>
      <c r="Z375" s="6"/>
      <c r="AA375" s="6"/>
    </row>
    <row r="376" spans="1:27" ht="56.25" x14ac:dyDescent="0.25">
      <c r="A376" s="6" t="s">
        <v>67</v>
      </c>
      <c r="B376" s="134" t="s">
        <v>632</v>
      </c>
      <c r="C376" s="135" t="s">
        <v>1090</v>
      </c>
      <c r="D376" s="135" t="s">
        <v>1091</v>
      </c>
      <c r="E376" s="135" t="s">
        <v>1092</v>
      </c>
      <c r="F376" s="16"/>
      <c r="G376" s="19" t="s">
        <v>107</v>
      </c>
      <c r="H376" s="16"/>
      <c r="I376" s="16"/>
      <c r="J376" s="16"/>
      <c r="K376" s="16"/>
      <c r="L376" s="165"/>
      <c r="M376" s="16"/>
      <c r="N376" s="16"/>
      <c r="O376" s="175"/>
      <c r="P376" s="16"/>
      <c r="Q376" s="91"/>
      <c r="R376" s="24"/>
      <c r="S376" s="16"/>
      <c r="T376" s="16"/>
      <c r="U376" s="16"/>
      <c r="V376" s="16"/>
      <c r="W376" s="16"/>
      <c r="X376" s="16"/>
      <c r="Y376" s="16"/>
      <c r="Z376" s="16"/>
      <c r="AA376" s="6"/>
    </row>
    <row r="377" spans="1:27" ht="63" x14ac:dyDescent="0.25">
      <c r="A377" s="6" t="s">
        <v>67</v>
      </c>
      <c r="B377" s="134" t="s">
        <v>632</v>
      </c>
      <c r="C377" s="135" t="s">
        <v>1090</v>
      </c>
      <c r="D377" s="135" t="s">
        <v>1093</v>
      </c>
      <c r="E377" s="116" t="s">
        <v>1094</v>
      </c>
      <c r="F377" s="6"/>
      <c r="G377" s="135" t="s">
        <v>107</v>
      </c>
      <c r="H377" s="135" t="s">
        <v>780</v>
      </c>
      <c r="I377" s="155">
        <v>1</v>
      </c>
      <c r="J377" s="6"/>
      <c r="K377" s="6"/>
      <c r="L377" s="166"/>
      <c r="M377" s="6"/>
      <c r="N377" s="6"/>
      <c r="O377" s="176"/>
      <c r="P377" s="6"/>
      <c r="Q377" s="91"/>
      <c r="R377" s="23"/>
      <c r="S377" s="6"/>
      <c r="T377" s="6"/>
      <c r="U377" s="6"/>
      <c r="V377" s="6"/>
      <c r="W377" s="6"/>
      <c r="X377" s="6"/>
      <c r="Y377" s="6"/>
      <c r="Z377" s="6"/>
      <c r="AA377" s="6"/>
    </row>
    <row r="378" spans="1:27" ht="56.25" x14ac:dyDescent="0.25">
      <c r="A378" s="6" t="s">
        <v>67</v>
      </c>
      <c r="B378" s="134" t="s">
        <v>632</v>
      </c>
      <c r="C378" s="135" t="s">
        <v>1090</v>
      </c>
      <c r="D378" s="135" t="s">
        <v>1095</v>
      </c>
      <c r="E378" s="116" t="s">
        <v>1096</v>
      </c>
      <c r="F378" s="6"/>
      <c r="G378" s="135" t="s">
        <v>107</v>
      </c>
      <c r="H378" s="135" t="s">
        <v>473</v>
      </c>
      <c r="I378" s="155">
        <v>0.5</v>
      </c>
      <c r="J378" s="6"/>
      <c r="K378" s="6"/>
      <c r="L378" s="166"/>
      <c r="M378" s="6"/>
      <c r="N378" s="6"/>
      <c r="O378" s="176"/>
      <c r="P378" s="6"/>
      <c r="Q378" s="91"/>
      <c r="R378" s="23"/>
      <c r="S378" s="6"/>
      <c r="T378" s="6"/>
      <c r="U378" s="6"/>
      <c r="V378" s="6"/>
      <c r="W378" s="6"/>
      <c r="X378" s="6"/>
      <c r="Y378" s="6"/>
      <c r="Z378" s="6"/>
      <c r="AA378" s="6"/>
    </row>
    <row r="379" spans="1:27" ht="99" customHeight="1" x14ac:dyDescent="0.25">
      <c r="A379" s="6" t="s">
        <v>67</v>
      </c>
      <c r="B379" s="134" t="s">
        <v>632</v>
      </c>
      <c r="C379" s="135" t="s">
        <v>1097</v>
      </c>
      <c r="D379" s="135" t="s">
        <v>1098</v>
      </c>
      <c r="E379" s="135" t="s">
        <v>1099</v>
      </c>
      <c r="F379" s="6"/>
      <c r="G379" s="135" t="s">
        <v>103</v>
      </c>
      <c r="H379" s="135" t="s">
        <v>668</v>
      </c>
      <c r="I379" s="155">
        <v>0.5</v>
      </c>
      <c r="J379" s="6"/>
      <c r="K379" s="6"/>
      <c r="L379" s="166"/>
      <c r="M379" s="6"/>
      <c r="N379" s="6"/>
      <c r="O379" s="176"/>
      <c r="P379" s="6"/>
      <c r="Q379" s="91"/>
      <c r="R379" s="23"/>
      <c r="S379" s="6"/>
      <c r="T379" s="6"/>
      <c r="U379" s="6"/>
      <c r="V379" s="6"/>
      <c r="W379" s="6"/>
      <c r="X379" s="6"/>
      <c r="Y379" s="6"/>
      <c r="Z379" s="6"/>
      <c r="AA379" s="6"/>
    </row>
    <row r="380" spans="1:27" ht="39.6" customHeight="1" x14ac:dyDescent="0.25">
      <c r="A380" s="6" t="s">
        <v>67</v>
      </c>
      <c r="B380" s="134" t="s">
        <v>632</v>
      </c>
      <c r="C380" s="135" t="s">
        <v>1097</v>
      </c>
      <c r="D380" s="135" t="s">
        <v>1100</v>
      </c>
      <c r="E380" s="135" t="s">
        <v>1101</v>
      </c>
      <c r="F380" s="6"/>
      <c r="G380" s="135" t="s">
        <v>107</v>
      </c>
      <c r="H380" s="135" t="s">
        <v>1102</v>
      </c>
      <c r="I380" s="135" t="s">
        <v>266</v>
      </c>
      <c r="J380" s="6"/>
      <c r="K380" s="6"/>
      <c r="L380" s="166"/>
      <c r="M380" s="6"/>
      <c r="N380" s="6"/>
      <c r="O380" s="176"/>
      <c r="P380" s="6"/>
      <c r="Q380" s="91"/>
      <c r="R380" s="23"/>
      <c r="S380" s="6"/>
      <c r="T380" s="6"/>
      <c r="U380" s="6"/>
      <c r="V380" s="6"/>
      <c r="W380" s="6"/>
      <c r="X380" s="6"/>
      <c r="Y380" s="6"/>
      <c r="Z380" s="6"/>
      <c r="AA380" s="6"/>
    </row>
    <row r="381" spans="1:27" ht="63" customHeight="1" x14ac:dyDescent="0.25">
      <c r="A381" s="6" t="s">
        <v>67</v>
      </c>
      <c r="B381" s="134" t="s">
        <v>632</v>
      </c>
      <c r="C381" s="135" t="s">
        <v>1103</v>
      </c>
      <c r="D381" s="135" t="s">
        <v>1104</v>
      </c>
      <c r="E381" s="135" t="s">
        <v>1105</v>
      </c>
      <c r="F381" s="6"/>
      <c r="G381" s="135" t="s">
        <v>107</v>
      </c>
      <c r="H381" s="135" t="s">
        <v>1106</v>
      </c>
      <c r="I381" s="155">
        <v>0.5</v>
      </c>
      <c r="J381" s="6"/>
      <c r="K381" s="6"/>
      <c r="L381" s="166"/>
      <c r="M381" s="6"/>
      <c r="N381" s="6"/>
      <c r="O381" s="176"/>
      <c r="P381" s="6"/>
      <c r="Q381" s="91"/>
      <c r="R381" s="23"/>
      <c r="S381" s="6"/>
      <c r="T381" s="6"/>
      <c r="U381" s="6"/>
      <c r="V381" s="6"/>
      <c r="W381" s="6"/>
      <c r="X381" s="6"/>
      <c r="Y381" s="6"/>
      <c r="Z381" s="6"/>
      <c r="AA381" s="6"/>
    </row>
    <row r="382" spans="1:27" x14ac:dyDescent="0.25">
      <c r="A382" s="139" t="s">
        <v>1107</v>
      </c>
      <c r="B382" s="140"/>
      <c r="C382" s="141"/>
      <c r="D382" s="141"/>
      <c r="E382" s="141"/>
      <c r="F382" s="85"/>
      <c r="G382" s="141"/>
      <c r="H382" s="141"/>
      <c r="I382" s="157"/>
      <c r="J382" s="85"/>
      <c r="K382" s="85"/>
      <c r="L382" s="85"/>
      <c r="M382" s="85"/>
      <c r="N382" s="85"/>
      <c r="O382" s="85"/>
      <c r="P382" s="163"/>
      <c r="Q382" s="86"/>
      <c r="R382" s="87"/>
      <c r="S382" s="85"/>
      <c r="T382" s="85"/>
      <c r="U382" s="85"/>
      <c r="V382" s="85"/>
      <c r="W382" s="85"/>
      <c r="X382" s="85"/>
      <c r="Y382" s="85"/>
      <c r="Z382" s="85"/>
      <c r="AA382" s="85"/>
    </row>
    <row r="383" spans="1:27" ht="220.5" x14ac:dyDescent="0.25">
      <c r="A383" s="6" t="s">
        <v>69</v>
      </c>
      <c r="B383" s="134" t="s">
        <v>99</v>
      </c>
      <c r="C383" s="135" t="s">
        <v>1108</v>
      </c>
      <c r="D383" s="135" t="s">
        <v>1109</v>
      </c>
      <c r="E383" s="135" t="s">
        <v>1110</v>
      </c>
      <c r="F383" s="6"/>
      <c r="G383" s="135" t="s">
        <v>107</v>
      </c>
      <c r="H383" s="135" t="s">
        <v>1111</v>
      </c>
      <c r="I383" s="135" t="s">
        <v>1112</v>
      </c>
      <c r="J383" s="6"/>
      <c r="K383" s="6"/>
      <c r="L383" s="166"/>
      <c r="M383" s="6"/>
      <c r="N383" s="6"/>
      <c r="O383" s="176"/>
      <c r="P383" s="6"/>
      <c r="Q383" s="91"/>
      <c r="R383" s="23"/>
      <c r="S383" s="6"/>
      <c r="T383" s="6"/>
      <c r="U383" s="6"/>
      <c r="V383" s="6"/>
      <c r="W383" s="6"/>
      <c r="X383" s="6"/>
      <c r="Y383" s="6"/>
      <c r="Z383" s="6"/>
      <c r="AA383" s="6"/>
    </row>
    <row r="384" spans="1:27" ht="126" x14ac:dyDescent="0.25">
      <c r="A384" s="6" t="s">
        <v>69</v>
      </c>
      <c r="B384" s="134" t="s">
        <v>99</v>
      </c>
      <c r="C384" s="135" t="s">
        <v>1113</v>
      </c>
      <c r="D384" s="135" t="s">
        <v>1114</v>
      </c>
      <c r="E384" s="135" t="s">
        <v>1115</v>
      </c>
      <c r="F384" s="6"/>
      <c r="G384" s="135" t="s">
        <v>107</v>
      </c>
      <c r="H384" s="135" t="s">
        <v>1116</v>
      </c>
      <c r="I384" s="135" t="s">
        <v>1117</v>
      </c>
      <c r="J384" s="6"/>
      <c r="K384" s="6"/>
      <c r="L384" s="166"/>
      <c r="M384" s="6"/>
      <c r="N384" s="6"/>
      <c r="O384" s="176"/>
      <c r="P384" s="6"/>
      <c r="Q384" s="91"/>
      <c r="R384" s="23"/>
      <c r="S384" s="6"/>
      <c r="T384" s="6"/>
      <c r="U384" s="6"/>
      <c r="V384" s="6"/>
      <c r="W384" s="6"/>
      <c r="X384" s="6"/>
      <c r="Y384" s="6"/>
      <c r="Z384" s="6"/>
      <c r="AA384" s="6"/>
    </row>
    <row r="385" spans="1:51" ht="80.45" customHeight="1" x14ac:dyDescent="0.25">
      <c r="A385" s="6" t="s">
        <v>69</v>
      </c>
      <c r="B385" s="134" t="s">
        <v>99</v>
      </c>
      <c r="C385" s="135" t="s">
        <v>1113</v>
      </c>
      <c r="D385" s="135" t="s">
        <v>1118</v>
      </c>
      <c r="E385" s="135" t="s">
        <v>1119</v>
      </c>
      <c r="F385" s="6"/>
      <c r="G385" s="135" t="s">
        <v>107</v>
      </c>
      <c r="H385" s="135" t="s">
        <v>227</v>
      </c>
      <c r="I385" s="155">
        <v>1</v>
      </c>
      <c r="J385" s="6"/>
      <c r="K385" s="6"/>
      <c r="L385" s="166"/>
      <c r="M385" s="6"/>
      <c r="N385" s="6"/>
      <c r="O385" s="176"/>
      <c r="P385" s="6"/>
      <c r="Q385" s="91"/>
      <c r="R385" s="23"/>
      <c r="S385" s="6"/>
      <c r="T385" s="6"/>
      <c r="U385" s="6"/>
      <c r="V385" s="6"/>
      <c r="W385" s="6"/>
      <c r="X385" s="6"/>
      <c r="Y385" s="6"/>
      <c r="Z385" s="6"/>
      <c r="AA385" s="6"/>
    </row>
    <row r="386" spans="1:51" s="2" customFormat="1" ht="31.5" hidden="1" x14ac:dyDescent="0.25">
      <c r="A386" s="16" t="s">
        <v>69</v>
      </c>
      <c r="B386" s="136" t="s">
        <v>99</v>
      </c>
      <c r="C386" s="19" t="s">
        <v>1120</v>
      </c>
      <c r="D386" s="15" t="s">
        <v>627</v>
      </c>
      <c r="E386" s="19" t="s">
        <v>627</v>
      </c>
      <c r="F386" s="19" t="s">
        <v>627</v>
      </c>
      <c r="G386" s="15" t="s">
        <v>627</v>
      </c>
      <c r="H386" s="15" t="s">
        <v>627</v>
      </c>
      <c r="I386" s="15" t="s">
        <v>627</v>
      </c>
      <c r="J386" s="15" t="s">
        <v>627</v>
      </c>
      <c r="K386" s="15" t="s">
        <v>627</v>
      </c>
      <c r="L386" s="15" t="s">
        <v>627</v>
      </c>
      <c r="M386" s="15" t="s">
        <v>627</v>
      </c>
      <c r="N386" s="15" t="s">
        <v>627</v>
      </c>
      <c r="O386" s="15" t="s">
        <v>627</v>
      </c>
      <c r="P386" s="15" t="s">
        <v>627</v>
      </c>
      <c r="Q386" s="31"/>
      <c r="R386" s="29" t="s">
        <v>627</v>
      </c>
      <c r="S386" s="15" t="s">
        <v>627</v>
      </c>
      <c r="T386" s="15" t="s">
        <v>627</v>
      </c>
      <c r="U386" s="15"/>
      <c r="V386" s="15" t="s">
        <v>627</v>
      </c>
      <c r="W386" s="15" t="s">
        <v>627</v>
      </c>
      <c r="X386" s="15" t="s">
        <v>627</v>
      </c>
      <c r="Y386" s="15" t="s">
        <v>627</v>
      </c>
      <c r="Z386" s="15" t="s">
        <v>627</v>
      </c>
      <c r="AA386" s="15" t="s">
        <v>627</v>
      </c>
      <c r="AB386" s="20"/>
      <c r="AC386" s="20"/>
      <c r="AD386" s="20"/>
      <c r="AE386" s="20"/>
      <c r="AF386" s="20"/>
      <c r="AG386" s="20"/>
      <c r="AH386" s="20"/>
      <c r="AI386" s="20"/>
      <c r="AJ386" s="20"/>
      <c r="AK386" s="20"/>
      <c r="AL386" s="20"/>
      <c r="AM386" s="20"/>
      <c r="AN386" s="20"/>
      <c r="AO386" s="20"/>
      <c r="AP386" s="20"/>
      <c r="AQ386" s="20"/>
      <c r="AR386" s="20"/>
      <c r="AS386" s="20"/>
      <c r="AT386" s="20"/>
      <c r="AU386" s="20"/>
      <c r="AV386" s="20"/>
      <c r="AW386" s="20"/>
      <c r="AX386" s="20"/>
      <c r="AY386" s="20"/>
    </row>
    <row r="387" spans="1:51" s="2" customFormat="1" ht="94.5" x14ac:dyDescent="0.25">
      <c r="A387" s="6" t="s">
        <v>69</v>
      </c>
      <c r="B387" s="134" t="s">
        <v>240</v>
      </c>
      <c r="C387" s="135" t="s">
        <v>1121</v>
      </c>
      <c r="D387" s="135" t="s">
        <v>1122</v>
      </c>
      <c r="E387" s="135" t="s">
        <v>1123</v>
      </c>
      <c r="F387" s="16"/>
      <c r="G387" s="19" t="s">
        <v>107</v>
      </c>
      <c r="H387" s="19"/>
      <c r="I387" s="156"/>
      <c r="J387" s="16"/>
      <c r="K387" s="16"/>
      <c r="L387" s="165"/>
      <c r="M387" s="16"/>
      <c r="N387" s="16"/>
      <c r="O387" s="175"/>
      <c r="P387" s="16"/>
      <c r="Q387" s="91"/>
      <c r="R387" s="24"/>
      <c r="S387" s="16"/>
      <c r="T387" s="16"/>
      <c r="U387" s="16"/>
      <c r="V387" s="16"/>
      <c r="W387" s="16"/>
      <c r="X387" s="16"/>
      <c r="Y387" s="16"/>
      <c r="Z387" s="16"/>
      <c r="AA387" s="16"/>
      <c r="AB387" s="20"/>
      <c r="AC387" s="20"/>
      <c r="AD387" s="20"/>
      <c r="AE387" s="20"/>
      <c r="AF387" s="20"/>
      <c r="AG387" s="20"/>
      <c r="AH387" s="20"/>
      <c r="AI387" s="20"/>
      <c r="AJ387" s="20"/>
      <c r="AK387" s="20"/>
      <c r="AL387" s="20"/>
      <c r="AM387" s="20"/>
      <c r="AN387" s="20"/>
      <c r="AO387" s="20"/>
      <c r="AP387" s="20"/>
      <c r="AQ387" s="20"/>
      <c r="AR387" s="20"/>
      <c r="AS387" s="20"/>
      <c r="AT387" s="20"/>
      <c r="AU387" s="20"/>
      <c r="AV387" s="20"/>
      <c r="AW387" s="20"/>
      <c r="AX387" s="20"/>
      <c r="AY387" s="20"/>
    </row>
    <row r="388" spans="1:51" ht="62.45" customHeight="1" x14ac:dyDescent="0.25">
      <c r="A388" s="6" t="s">
        <v>69</v>
      </c>
      <c r="B388" s="134" t="s">
        <v>240</v>
      </c>
      <c r="C388" s="135" t="s">
        <v>1121</v>
      </c>
      <c r="D388" s="135" t="s">
        <v>1124</v>
      </c>
      <c r="E388" s="116" t="s">
        <v>1125</v>
      </c>
      <c r="F388" s="6"/>
      <c r="G388" s="135" t="s">
        <v>107</v>
      </c>
      <c r="H388" s="135" t="s">
        <v>1126</v>
      </c>
      <c r="I388" s="155">
        <v>1</v>
      </c>
      <c r="J388" s="6"/>
      <c r="K388" s="6"/>
      <c r="L388" s="166"/>
      <c r="M388" s="6"/>
      <c r="N388" s="6"/>
      <c r="O388" s="176"/>
      <c r="P388" s="6"/>
      <c r="Q388" s="91"/>
      <c r="R388" s="23"/>
      <c r="S388" s="6"/>
      <c r="T388" s="6"/>
      <c r="U388" s="6"/>
      <c r="V388" s="6"/>
      <c r="W388" s="6"/>
      <c r="X388" s="6"/>
      <c r="Y388" s="6"/>
      <c r="Z388" s="6"/>
      <c r="AA388" s="6"/>
    </row>
    <row r="389" spans="1:51" ht="31.5" x14ac:dyDescent="0.25">
      <c r="A389" s="6" t="s">
        <v>69</v>
      </c>
      <c r="B389" s="134" t="s">
        <v>240</v>
      </c>
      <c r="C389" s="135" t="s">
        <v>1121</v>
      </c>
      <c r="D389" s="135" t="s">
        <v>1127</v>
      </c>
      <c r="E389" s="116" t="s">
        <v>1128</v>
      </c>
      <c r="F389" s="6"/>
      <c r="G389" s="135" t="s">
        <v>107</v>
      </c>
      <c r="H389" s="135" t="s">
        <v>1129</v>
      </c>
      <c r="I389" s="155">
        <v>1</v>
      </c>
      <c r="J389" s="6"/>
      <c r="K389" s="6"/>
      <c r="L389" s="166"/>
      <c r="M389" s="6"/>
      <c r="N389" s="6"/>
      <c r="O389" s="176"/>
      <c r="P389" s="6"/>
      <c r="Q389" s="91"/>
      <c r="R389" s="23"/>
      <c r="S389" s="6"/>
      <c r="T389" s="6"/>
      <c r="U389" s="6"/>
      <c r="V389" s="6"/>
      <c r="W389" s="6"/>
      <c r="X389" s="6"/>
      <c r="Y389" s="6"/>
      <c r="Z389" s="6"/>
      <c r="AA389" s="6"/>
    </row>
    <row r="390" spans="1:51" ht="63" x14ac:dyDescent="0.25">
      <c r="A390" s="6" t="s">
        <v>69</v>
      </c>
      <c r="B390" s="134" t="s">
        <v>240</v>
      </c>
      <c r="C390" s="135" t="s">
        <v>1121</v>
      </c>
      <c r="D390" s="135" t="s">
        <v>1130</v>
      </c>
      <c r="E390" s="135" t="s">
        <v>1131</v>
      </c>
      <c r="F390" s="16"/>
      <c r="G390" s="19" t="s">
        <v>107</v>
      </c>
      <c r="H390" s="19"/>
      <c r="I390" s="19"/>
      <c r="J390" s="16"/>
      <c r="K390" s="16"/>
      <c r="L390" s="165"/>
      <c r="M390" s="16"/>
      <c r="N390" s="16"/>
      <c r="O390" s="175"/>
      <c r="P390" s="16"/>
      <c r="Q390" s="91"/>
      <c r="R390" s="24"/>
      <c r="S390" s="16"/>
      <c r="T390" s="16"/>
      <c r="U390" s="16"/>
      <c r="V390" s="16"/>
      <c r="W390" s="16"/>
      <c r="X390" s="16"/>
      <c r="Y390" s="16"/>
      <c r="Z390" s="16"/>
      <c r="AA390" s="6"/>
    </row>
    <row r="391" spans="1:51" ht="67.900000000000006" customHeight="1" x14ac:dyDescent="0.25">
      <c r="A391" s="6" t="s">
        <v>69</v>
      </c>
      <c r="B391" s="134" t="s">
        <v>240</v>
      </c>
      <c r="C391" s="135" t="s">
        <v>1121</v>
      </c>
      <c r="D391" s="135" t="s">
        <v>1132</v>
      </c>
      <c r="E391" s="135" t="s">
        <v>1133</v>
      </c>
      <c r="F391" s="6"/>
      <c r="G391" s="135" t="s">
        <v>107</v>
      </c>
      <c r="H391" s="135" t="s">
        <v>1134</v>
      </c>
      <c r="I391" s="135" t="s">
        <v>1135</v>
      </c>
      <c r="J391" s="6"/>
      <c r="K391" s="6"/>
      <c r="L391" s="166"/>
      <c r="M391" s="6"/>
      <c r="N391" s="6"/>
      <c r="O391" s="176"/>
      <c r="P391" s="6"/>
      <c r="Q391" s="91"/>
      <c r="R391" s="23"/>
      <c r="S391" s="6"/>
      <c r="T391" s="6"/>
      <c r="U391" s="6"/>
      <c r="V391" s="6"/>
      <c r="W391" s="6"/>
      <c r="X391" s="6"/>
      <c r="Y391" s="6"/>
      <c r="Z391" s="6"/>
      <c r="AA391" s="6"/>
    </row>
    <row r="392" spans="1:51" ht="47.25" x14ac:dyDescent="0.25">
      <c r="A392" s="6" t="s">
        <v>69</v>
      </c>
      <c r="B392" s="134" t="s">
        <v>240</v>
      </c>
      <c r="C392" s="135" t="s">
        <v>1121</v>
      </c>
      <c r="D392" s="135" t="s">
        <v>1136</v>
      </c>
      <c r="E392" s="116" t="s">
        <v>1137</v>
      </c>
      <c r="F392" s="6"/>
      <c r="G392" s="135" t="s">
        <v>107</v>
      </c>
      <c r="H392" s="135" t="s">
        <v>1134</v>
      </c>
      <c r="I392" s="135" t="s">
        <v>1135</v>
      </c>
      <c r="J392" s="6"/>
      <c r="K392" s="6"/>
      <c r="L392" s="166"/>
      <c r="M392" s="6"/>
      <c r="N392" s="6"/>
      <c r="O392" s="176"/>
      <c r="P392" s="6"/>
      <c r="Q392" s="91"/>
      <c r="R392" s="23"/>
      <c r="S392" s="6"/>
      <c r="T392" s="6"/>
      <c r="U392" s="6"/>
      <c r="V392" s="6"/>
      <c r="W392" s="6"/>
      <c r="X392" s="6"/>
      <c r="Y392" s="6"/>
      <c r="Z392" s="6"/>
      <c r="AA392" s="6"/>
    </row>
    <row r="393" spans="1:51" ht="47.25" x14ac:dyDescent="0.25">
      <c r="A393" s="6" t="s">
        <v>69</v>
      </c>
      <c r="B393" s="134" t="s">
        <v>240</v>
      </c>
      <c r="C393" s="135" t="s">
        <v>1121</v>
      </c>
      <c r="D393" s="135" t="s">
        <v>1138</v>
      </c>
      <c r="E393" s="116" t="s">
        <v>1139</v>
      </c>
      <c r="F393" s="6"/>
      <c r="G393" s="135" t="s">
        <v>107</v>
      </c>
      <c r="H393" s="135" t="s">
        <v>1140</v>
      </c>
      <c r="I393" s="135" t="s">
        <v>1141</v>
      </c>
      <c r="J393" s="6"/>
      <c r="K393" s="6"/>
      <c r="L393" s="166"/>
      <c r="M393" s="6"/>
      <c r="N393" s="6"/>
      <c r="O393" s="176"/>
      <c r="P393" s="6"/>
      <c r="Q393" s="91"/>
      <c r="R393" s="23"/>
      <c r="S393" s="6"/>
      <c r="T393" s="6"/>
      <c r="U393" s="6"/>
      <c r="V393" s="6"/>
      <c r="W393" s="6"/>
      <c r="X393" s="6"/>
      <c r="Y393" s="6"/>
      <c r="Z393" s="6"/>
      <c r="AA393" s="6"/>
    </row>
    <row r="394" spans="1:51" ht="63" x14ac:dyDescent="0.25">
      <c r="A394" s="6" t="s">
        <v>69</v>
      </c>
      <c r="B394" s="134" t="s">
        <v>240</v>
      </c>
      <c r="C394" s="135" t="s">
        <v>1121</v>
      </c>
      <c r="D394" s="135" t="s">
        <v>1142</v>
      </c>
      <c r="E394" s="116" t="s">
        <v>1143</v>
      </c>
      <c r="F394" s="6"/>
      <c r="G394" s="135" t="s">
        <v>107</v>
      </c>
      <c r="H394" s="135" t="s">
        <v>1144</v>
      </c>
      <c r="I394" s="155">
        <v>1</v>
      </c>
      <c r="J394" s="6"/>
      <c r="K394" s="6"/>
      <c r="L394" s="166"/>
      <c r="M394" s="6"/>
      <c r="N394" s="6"/>
      <c r="O394" s="176"/>
      <c r="P394" s="6"/>
      <c r="Q394" s="91"/>
      <c r="R394" s="23"/>
      <c r="S394" s="6"/>
      <c r="T394" s="6"/>
      <c r="U394" s="6"/>
      <c r="V394" s="6"/>
      <c r="W394" s="6"/>
      <c r="X394" s="6"/>
      <c r="Y394" s="6"/>
      <c r="Z394" s="6"/>
      <c r="AA394" s="6"/>
    </row>
    <row r="395" spans="1:51" ht="47.25" x14ac:dyDescent="0.25">
      <c r="A395" s="6" t="s">
        <v>69</v>
      </c>
      <c r="B395" s="134" t="s">
        <v>240</v>
      </c>
      <c r="C395" s="135" t="s">
        <v>1121</v>
      </c>
      <c r="D395" s="135" t="s">
        <v>1145</v>
      </c>
      <c r="E395" s="135" t="s">
        <v>1146</v>
      </c>
      <c r="F395" s="6"/>
      <c r="G395" s="135" t="s">
        <v>103</v>
      </c>
      <c r="H395" s="135" t="s">
        <v>1147</v>
      </c>
      <c r="I395" s="155">
        <v>0.7</v>
      </c>
      <c r="J395" s="6"/>
      <c r="K395" s="6"/>
      <c r="L395" s="166"/>
      <c r="M395" s="6"/>
      <c r="N395" s="6"/>
      <c r="O395" s="176"/>
      <c r="P395" s="6"/>
      <c r="Q395" s="91"/>
      <c r="R395" s="23"/>
      <c r="S395" s="6"/>
      <c r="T395" s="6"/>
      <c r="U395" s="6"/>
      <c r="V395" s="6"/>
      <c r="W395" s="6"/>
      <c r="X395" s="6"/>
      <c r="Y395" s="6"/>
      <c r="Z395" s="6"/>
      <c r="AA395" s="6"/>
    </row>
    <row r="396" spans="1:51" ht="84" customHeight="1" x14ac:dyDescent="0.25">
      <c r="A396" s="6" t="s">
        <v>69</v>
      </c>
      <c r="B396" s="134" t="s">
        <v>240</v>
      </c>
      <c r="C396" s="135" t="s">
        <v>1148</v>
      </c>
      <c r="D396" s="135" t="s">
        <v>1149</v>
      </c>
      <c r="E396" s="135" t="s">
        <v>1150</v>
      </c>
      <c r="F396" s="6"/>
      <c r="G396" s="135" t="s">
        <v>107</v>
      </c>
      <c r="H396" s="135" t="s">
        <v>1151</v>
      </c>
      <c r="I396" s="155">
        <v>1</v>
      </c>
      <c r="J396" s="6"/>
      <c r="K396" s="6"/>
      <c r="L396" s="166"/>
      <c r="M396" s="6"/>
      <c r="N396" s="6"/>
      <c r="O396" s="176"/>
      <c r="P396" s="6"/>
      <c r="Q396" s="91"/>
      <c r="R396" s="23"/>
      <c r="S396" s="6"/>
      <c r="T396" s="6"/>
      <c r="U396" s="6"/>
      <c r="V396" s="6"/>
      <c r="W396" s="6"/>
      <c r="X396" s="6"/>
      <c r="Y396" s="6"/>
      <c r="Z396" s="6"/>
      <c r="AA396" s="6"/>
    </row>
    <row r="397" spans="1:51" ht="45.6" customHeight="1" x14ac:dyDescent="0.25">
      <c r="A397" s="6" t="s">
        <v>69</v>
      </c>
      <c r="B397" s="134" t="s">
        <v>240</v>
      </c>
      <c r="C397" s="135" t="s">
        <v>1152</v>
      </c>
      <c r="D397" s="135" t="s">
        <v>1153</v>
      </c>
      <c r="E397" s="135" t="s">
        <v>1154</v>
      </c>
      <c r="F397" s="6"/>
      <c r="G397" s="135" t="s">
        <v>107</v>
      </c>
      <c r="H397" s="135" t="s">
        <v>1155</v>
      </c>
      <c r="I397" s="155">
        <v>1</v>
      </c>
      <c r="J397" s="6"/>
      <c r="K397" s="6"/>
      <c r="L397" s="166"/>
      <c r="M397" s="6"/>
      <c r="N397" s="6"/>
      <c r="O397" s="176"/>
      <c r="P397" s="6"/>
      <c r="Q397" s="91"/>
      <c r="R397" s="23"/>
      <c r="S397" s="6"/>
      <c r="T397" s="6"/>
      <c r="U397" s="6"/>
      <c r="V397" s="6"/>
      <c r="W397" s="6"/>
      <c r="X397" s="6"/>
      <c r="Y397" s="6"/>
      <c r="Z397" s="6"/>
      <c r="AA397" s="6"/>
    </row>
    <row r="398" spans="1:51" ht="46.9" customHeight="1" x14ac:dyDescent="0.25">
      <c r="A398" s="6" t="s">
        <v>69</v>
      </c>
      <c r="B398" s="134" t="s">
        <v>240</v>
      </c>
      <c r="C398" s="135" t="s">
        <v>1156</v>
      </c>
      <c r="D398" s="135" t="s">
        <v>1157</v>
      </c>
      <c r="E398" s="135" t="s">
        <v>1158</v>
      </c>
      <c r="F398" s="6"/>
      <c r="G398" s="135" t="s">
        <v>107</v>
      </c>
      <c r="H398" s="135" t="s">
        <v>1159</v>
      </c>
      <c r="I398" s="155">
        <v>1</v>
      </c>
      <c r="J398" s="6"/>
      <c r="K398" s="6"/>
      <c r="L398" s="166"/>
      <c r="M398" s="6"/>
      <c r="N398" s="6"/>
      <c r="O398" s="176"/>
      <c r="P398" s="6"/>
      <c r="Q398" s="91"/>
      <c r="R398" s="23"/>
      <c r="S398" s="6"/>
      <c r="T398" s="6"/>
      <c r="U398" s="6"/>
      <c r="V398" s="6"/>
      <c r="W398" s="6"/>
      <c r="X398" s="6"/>
      <c r="Y398" s="6"/>
      <c r="Z398" s="6"/>
      <c r="AA398" s="6"/>
    </row>
    <row r="399" spans="1:51" ht="195.75" customHeight="1" x14ac:dyDescent="0.25">
      <c r="A399" s="6" t="s">
        <v>69</v>
      </c>
      <c r="B399" s="134" t="s">
        <v>240</v>
      </c>
      <c r="C399" s="135" t="s">
        <v>1156</v>
      </c>
      <c r="D399" s="135" t="s">
        <v>1160</v>
      </c>
      <c r="E399" s="135" t="s">
        <v>1161</v>
      </c>
      <c r="F399" s="6"/>
      <c r="G399" s="135" t="s">
        <v>107</v>
      </c>
      <c r="H399" s="135" t="s">
        <v>1162</v>
      </c>
      <c r="I399" s="135" t="s">
        <v>716</v>
      </c>
      <c r="J399" s="6"/>
      <c r="K399" s="6"/>
      <c r="L399" s="166"/>
      <c r="M399" s="6"/>
      <c r="N399" s="6"/>
      <c r="O399" s="176"/>
      <c r="P399" s="6"/>
      <c r="Q399" s="91"/>
      <c r="R399" s="23"/>
      <c r="S399" s="6"/>
      <c r="T399" s="6"/>
      <c r="U399" s="6"/>
      <c r="V399" s="6"/>
      <c r="W399" s="6"/>
      <c r="X399" s="6"/>
      <c r="Y399" s="6"/>
      <c r="Z399" s="6"/>
      <c r="AA399" s="6"/>
    </row>
    <row r="400" spans="1:51" s="4" customFormat="1" ht="47.25" hidden="1" x14ac:dyDescent="0.25">
      <c r="A400" s="16" t="s">
        <v>69</v>
      </c>
      <c r="B400" s="136" t="s">
        <v>319</v>
      </c>
      <c r="C400" s="19" t="s">
        <v>1163</v>
      </c>
      <c r="D400" s="15" t="s">
        <v>627</v>
      </c>
      <c r="E400" s="19" t="s">
        <v>627</v>
      </c>
      <c r="F400" s="19" t="s">
        <v>627</v>
      </c>
      <c r="G400" s="15" t="s">
        <v>627</v>
      </c>
      <c r="H400" s="15" t="s">
        <v>627</v>
      </c>
      <c r="I400" s="15" t="s">
        <v>627</v>
      </c>
      <c r="J400" s="15" t="s">
        <v>627</v>
      </c>
      <c r="K400" s="15" t="s">
        <v>627</v>
      </c>
      <c r="L400" s="15" t="s">
        <v>627</v>
      </c>
      <c r="M400" s="15" t="s">
        <v>627</v>
      </c>
      <c r="N400" s="15" t="s">
        <v>627</v>
      </c>
      <c r="O400" s="15" t="s">
        <v>627</v>
      </c>
      <c r="P400" s="15" t="s">
        <v>627</v>
      </c>
      <c r="Q400" s="31"/>
      <c r="R400" s="29" t="s">
        <v>627</v>
      </c>
      <c r="S400" s="15" t="s">
        <v>627</v>
      </c>
      <c r="T400" s="15" t="s">
        <v>627</v>
      </c>
      <c r="U400" s="15"/>
      <c r="V400" s="15" t="s">
        <v>627</v>
      </c>
      <c r="W400" s="15" t="s">
        <v>627</v>
      </c>
      <c r="X400" s="15" t="s">
        <v>627</v>
      </c>
      <c r="Y400" s="15" t="s">
        <v>627</v>
      </c>
      <c r="Z400" s="15" t="s">
        <v>627</v>
      </c>
      <c r="AA400" s="15" t="s">
        <v>627</v>
      </c>
      <c r="AB400" s="20"/>
      <c r="AC400" s="20"/>
      <c r="AD400" s="20"/>
      <c r="AE400" s="20"/>
      <c r="AF400" s="20"/>
      <c r="AG400" s="20"/>
      <c r="AH400" s="20"/>
      <c r="AI400" s="20"/>
      <c r="AJ400" s="20"/>
      <c r="AK400" s="20"/>
      <c r="AL400" s="20"/>
      <c r="AM400" s="20"/>
      <c r="AN400" s="20"/>
      <c r="AO400" s="20"/>
      <c r="AP400" s="20"/>
      <c r="AQ400" s="20"/>
      <c r="AR400" s="20"/>
      <c r="AS400" s="20"/>
      <c r="AT400" s="20"/>
      <c r="AU400" s="20"/>
      <c r="AV400" s="20"/>
      <c r="AW400" s="20"/>
      <c r="AX400" s="20"/>
      <c r="AY400" s="20"/>
    </row>
    <row r="401" spans="1:51" s="4" customFormat="1" ht="63" hidden="1" customHeight="1" x14ac:dyDescent="0.25">
      <c r="A401" s="16" t="s">
        <v>69</v>
      </c>
      <c r="B401" s="136" t="s">
        <v>319</v>
      </c>
      <c r="C401" s="19" t="s">
        <v>1164</v>
      </c>
      <c r="D401" s="15" t="s">
        <v>627</v>
      </c>
      <c r="E401" s="19" t="s">
        <v>627</v>
      </c>
      <c r="F401" s="19" t="s">
        <v>627</v>
      </c>
      <c r="G401" s="15" t="s">
        <v>627</v>
      </c>
      <c r="H401" s="15" t="s">
        <v>627</v>
      </c>
      <c r="I401" s="15" t="s">
        <v>627</v>
      </c>
      <c r="J401" s="15" t="s">
        <v>627</v>
      </c>
      <c r="K401" s="15" t="s">
        <v>627</v>
      </c>
      <c r="L401" s="15" t="s">
        <v>627</v>
      </c>
      <c r="M401" s="15" t="s">
        <v>627</v>
      </c>
      <c r="N401" s="15" t="s">
        <v>627</v>
      </c>
      <c r="O401" s="15" t="s">
        <v>627</v>
      </c>
      <c r="P401" s="15" t="s">
        <v>627</v>
      </c>
      <c r="Q401" s="31"/>
      <c r="R401" s="29" t="s">
        <v>627</v>
      </c>
      <c r="S401" s="15" t="s">
        <v>627</v>
      </c>
      <c r="T401" s="15" t="s">
        <v>627</v>
      </c>
      <c r="U401" s="15"/>
      <c r="V401" s="15" t="s">
        <v>627</v>
      </c>
      <c r="W401" s="15" t="s">
        <v>627</v>
      </c>
      <c r="X401" s="15" t="s">
        <v>627</v>
      </c>
      <c r="Y401" s="15" t="s">
        <v>627</v>
      </c>
      <c r="Z401" s="15" t="s">
        <v>627</v>
      </c>
      <c r="AA401" s="15" t="s">
        <v>627</v>
      </c>
      <c r="AB401" s="20"/>
      <c r="AC401" s="20"/>
      <c r="AD401" s="20"/>
      <c r="AE401" s="20"/>
      <c r="AF401" s="20"/>
      <c r="AG401" s="20"/>
      <c r="AH401" s="20"/>
      <c r="AI401" s="20"/>
      <c r="AJ401" s="20"/>
      <c r="AK401" s="20"/>
      <c r="AL401" s="20"/>
      <c r="AM401" s="20"/>
      <c r="AN401" s="20"/>
      <c r="AO401" s="20"/>
      <c r="AP401" s="20"/>
      <c r="AQ401" s="20"/>
      <c r="AR401" s="20"/>
      <c r="AS401" s="20"/>
      <c r="AT401" s="20"/>
      <c r="AU401" s="20"/>
      <c r="AV401" s="20"/>
      <c r="AW401" s="20"/>
      <c r="AX401" s="20"/>
      <c r="AY401" s="20"/>
    </row>
    <row r="402" spans="1:51" s="4" customFormat="1" ht="47.25" hidden="1" x14ac:dyDescent="0.25">
      <c r="A402" s="16" t="s">
        <v>69</v>
      </c>
      <c r="B402" s="136" t="s">
        <v>319</v>
      </c>
      <c r="C402" s="19" t="s">
        <v>1165</v>
      </c>
      <c r="D402" s="15" t="s">
        <v>627</v>
      </c>
      <c r="E402" s="19" t="s">
        <v>627</v>
      </c>
      <c r="F402" s="19" t="s">
        <v>627</v>
      </c>
      <c r="G402" s="15" t="s">
        <v>627</v>
      </c>
      <c r="H402" s="15" t="s">
        <v>627</v>
      </c>
      <c r="I402" s="15" t="s">
        <v>627</v>
      </c>
      <c r="J402" s="15" t="s">
        <v>627</v>
      </c>
      <c r="K402" s="15" t="s">
        <v>627</v>
      </c>
      <c r="L402" s="15" t="s">
        <v>627</v>
      </c>
      <c r="M402" s="15" t="s">
        <v>627</v>
      </c>
      <c r="N402" s="15" t="s">
        <v>627</v>
      </c>
      <c r="O402" s="15" t="s">
        <v>627</v>
      </c>
      <c r="P402" s="15" t="s">
        <v>627</v>
      </c>
      <c r="Q402" s="31"/>
      <c r="R402" s="29" t="s">
        <v>627</v>
      </c>
      <c r="S402" s="15" t="s">
        <v>627</v>
      </c>
      <c r="T402" s="15" t="s">
        <v>627</v>
      </c>
      <c r="U402" s="15"/>
      <c r="V402" s="15" t="s">
        <v>627</v>
      </c>
      <c r="W402" s="15" t="s">
        <v>627</v>
      </c>
      <c r="X402" s="15" t="s">
        <v>627</v>
      </c>
      <c r="Y402" s="15" t="s">
        <v>627</v>
      </c>
      <c r="Z402" s="15" t="s">
        <v>627</v>
      </c>
      <c r="AA402" s="15" t="s">
        <v>627</v>
      </c>
      <c r="AB402" s="20"/>
      <c r="AC402" s="20"/>
      <c r="AD402" s="20"/>
      <c r="AE402" s="20"/>
      <c r="AF402" s="20"/>
      <c r="AG402" s="20"/>
      <c r="AH402" s="20"/>
      <c r="AI402" s="20"/>
      <c r="AJ402" s="20"/>
      <c r="AK402" s="20"/>
      <c r="AL402" s="20"/>
      <c r="AM402" s="20"/>
      <c r="AN402" s="20"/>
      <c r="AO402" s="20"/>
      <c r="AP402" s="20"/>
      <c r="AQ402" s="20"/>
      <c r="AR402" s="20"/>
      <c r="AS402" s="20"/>
      <c r="AT402" s="20"/>
      <c r="AU402" s="20"/>
      <c r="AV402" s="20"/>
      <c r="AW402" s="20"/>
      <c r="AX402" s="20"/>
      <c r="AY402" s="20"/>
    </row>
    <row r="403" spans="1:51" ht="34.9" customHeight="1" x14ac:dyDescent="0.25">
      <c r="A403" s="6" t="s">
        <v>69</v>
      </c>
      <c r="B403" s="134" t="s">
        <v>319</v>
      </c>
      <c r="C403" s="135" t="s">
        <v>1166</v>
      </c>
      <c r="D403" s="135" t="s">
        <v>1167</v>
      </c>
      <c r="E403" s="135" t="s">
        <v>1168</v>
      </c>
      <c r="F403" s="6"/>
      <c r="G403" s="135" t="s">
        <v>107</v>
      </c>
      <c r="H403" s="135" t="s">
        <v>1169</v>
      </c>
      <c r="I403" s="155">
        <v>1</v>
      </c>
      <c r="J403" s="6"/>
      <c r="K403" s="6"/>
      <c r="L403" s="166"/>
      <c r="M403" s="6"/>
      <c r="N403" s="6"/>
      <c r="O403" s="176"/>
      <c r="P403" s="6"/>
      <c r="Q403" s="91"/>
      <c r="R403" s="23"/>
      <c r="S403" s="6"/>
      <c r="T403" s="6"/>
      <c r="U403" s="6"/>
      <c r="V403" s="6"/>
      <c r="W403" s="6"/>
      <c r="X403" s="6"/>
      <c r="Y403" s="6"/>
      <c r="Z403" s="6"/>
      <c r="AA403" s="6"/>
    </row>
    <row r="404" spans="1:51" ht="61.9" customHeight="1" x14ac:dyDescent="0.25">
      <c r="A404" s="6" t="s">
        <v>69</v>
      </c>
      <c r="B404" s="134" t="s">
        <v>319</v>
      </c>
      <c r="C404" s="135" t="s">
        <v>1166</v>
      </c>
      <c r="D404" s="135" t="s">
        <v>1170</v>
      </c>
      <c r="E404" s="135" t="s">
        <v>1171</v>
      </c>
      <c r="F404" s="6"/>
      <c r="G404" s="135" t="s">
        <v>107</v>
      </c>
      <c r="H404" s="135" t="s">
        <v>1172</v>
      </c>
      <c r="I404" s="155">
        <v>1</v>
      </c>
      <c r="J404" s="6"/>
      <c r="K404" s="6"/>
      <c r="L404" s="166"/>
      <c r="M404" s="6"/>
      <c r="N404" s="6"/>
      <c r="O404" s="176"/>
      <c r="P404" s="6"/>
      <c r="Q404" s="91"/>
      <c r="R404" s="23"/>
      <c r="S404" s="6"/>
      <c r="T404" s="6"/>
      <c r="U404" s="6"/>
      <c r="V404" s="6"/>
      <c r="W404" s="6"/>
      <c r="X404" s="6"/>
      <c r="Y404" s="6"/>
      <c r="Z404" s="6"/>
      <c r="AA404" s="6"/>
    </row>
    <row r="405" spans="1:51" ht="78.75" x14ac:dyDescent="0.25">
      <c r="A405" s="6" t="s">
        <v>69</v>
      </c>
      <c r="B405" s="134" t="s">
        <v>632</v>
      </c>
      <c r="C405" s="135" t="s">
        <v>1173</v>
      </c>
      <c r="D405" s="135" t="s">
        <v>1174</v>
      </c>
      <c r="E405" s="135" t="s">
        <v>1175</v>
      </c>
      <c r="F405" s="16"/>
      <c r="G405" s="19" t="s">
        <v>107</v>
      </c>
      <c r="H405" s="19" t="s">
        <v>636</v>
      </c>
      <c r="I405" s="156">
        <v>1</v>
      </c>
      <c r="J405" s="16"/>
      <c r="K405" s="16"/>
      <c r="L405" s="165"/>
      <c r="M405" s="16"/>
      <c r="N405" s="16"/>
      <c r="O405" s="175"/>
      <c r="P405" s="16"/>
      <c r="Q405" s="91"/>
      <c r="R405" s="24"/>
      <c r="S405" s="16"/>
      <c r="T405" s="16"/>
      <c r="U405" s="16"/>
      <c r="V405" s="16"/>
      <c r="W405" s="16"/>
      <c r="X405" s="16"/>
      <c r="Y405" s="16"/>
      <c r="Z405" s="16"/>
      <c r="AA405" s="6"/>
    </row>
    <row r="406" spans="1:51" ht="63" x14ac:dyDescent="0.25">
      <c r="A406" s="6" t="s">
        <v>69</v>
      </c>
      <c r="B406" s="134" t="s">
        <v>632</v>
      </c>
      <c r="C406" s="135" t="s">
        <v>1173</v>
      </c>
      <c r="D406" s="135" t="s">
        <v>1176</v>
      </c>
      <c r="E406" s="116" t="s">
        <v>1177</v>
      </c>
      <c r="F406" s="6"/>
      <c r="G406" s="135" t="s">
        <v>107</v>
      </c>
      <c r="H406" s="135" t="s">
        <v>636</v>
      </c>
      <c r="I406" s="155">
        <v>1</v>
      </c>
      <c r="J406" s="6"/>
      <c r="K406" s="6"/>
      <c r="L406" s="166"/>
      <c r="M406" s="6"/>
      <c r="N406" s="6"/>
      <c r="O406" s="176"/>
      <c r="P406" s="6"/>
      <c r="Q406" s="91"/>
      <c r="R406" s="23"/>
      <c r="S406" s="6"/>
      <c r="T406" s="6"/>
      <c r="U406" s="6"/>
      <c r="V406" s="6"/>
      <c r="W406" s="6"/>
      <c r="X406" s="6"/>
      <c r="Y406" s="6"/>
      <c r="Z406" s="6"/>
      <c r="AA406" s="6"/>
    </row>
    <row r="407" spans="1:51" ht="63" x14ac:dyDescent="0.25">
      <c r="A407" s="6" t="s">
        <v>69</v>
      </c>
      <c r="B407" s="134" t="s">
        <v>632</v>
      </c>
      <c r="C407" s="135" t="s">
        <v>1173</v>
      </c>
      <c r="D407" s="135" t="s">
        <v>1178</v>
      </c>
      <c r="E407" s="116" t="s">
        <v>1179</v>
      </c>
      <c r="F407" s="6"/>
      <c r="G407" s="135" t="s">
        <v>107</v>
      </c>
      <c r="H407" s="135" t="s">
        <v>636</v>
      </c>
      <c r="I407" s="155">
        <v>2</v>
      </c>
      <c r="J407" s="6"/>
      <c r="K407" s="6"/>
      <c r="L407" s="166"/>
      <c r="M407" s="6"/>
      <c r="N407" s="6"/>
      <c r="O407" s="176"/>
      <c r="P407" s="6"/>
      <c r="Q407" s="91"/>
      <c r="R407" s="23"/>
      <c r="S407" s="6"/>
      <c r="T407" s="6"/>
      <c r="U407" s="6"/>
      <c r="V407" s="6"/>
      <c r="W407" s="6"/>
      <c r="X407" s="6"/>
      <c r="Y407" s="6"/>
      <c r="Z407" s="6"/>
      <c r="AA407" s="6"/>
    </row>
    <row r="408" spans="1:51" ht="63" x14ac:dyDescent="0.25">
      <c r="A408" s="6" t="s">
        <v>69</v>
      </c>
      <c r="B408" s="134" t="s">
        <v>632</v>
      </c>
      <c r="C408" s="135" t="s">
        <v>1173</v>
      </c>
      <c r="D408" s="135" t="s">
        <v>1180</v>
      </c>
      <c r="E408" s="116" t="s">
        <v>1181</v>
      </c>
      <c r="F408" s="6"/>
      <c r="G408" s="135" t="s">
        <v>107</v>
      </c>
      <c r="H408" s="135" t="s">
        <v>636</v>
      </c>
      <c r="I408" s="155">
        <v>3</v>
      </c>
      <c r="J408" s="6"/>
      <c r="K408" s="6"/>
      <c r="L408" s="166"/>
      <c r="M408" s="6"/>
      <c r="N408" s="6"/>
      <c r="O408" s="176"/>
      <c r="P408" s="6"/>
      <c r="Q408" s="91"/>
      <c r="R408" s="23"/>
      <c r="S408" s="6"/>
      <c r="T408" s="6"/>
      <c r="U408" s="6"/>
      <c r="V408" s="6"/>
      <c r="W408" s="6"/>
      <c r="X408" s="6"/>
      <c r="Y408" s="6"/>
      <c r="Z408" s="6"/>
      <c r="AA408" s="6"/>
    </row>
    <row r="409" spans="1:51" ht="63" x14ac:dyDescent="0.25">
      <c r="A409" s="6" t="s">
        <v>69</v>
      </c>
      <c r="B409" s="134" t="s">
        <v>632</v>
      </c>
      <c r="C409" s="135" t="s">
        <v>1173</v>
      </c>
      <c r="D409" s="135" t="s">
        <v>1182</v>
      </c>
      <c r="E409" s="116" t="s">
        <v>1183</v>
      </c>
      <c r="F409" s="6"/>
      <c r="G409" s="135" t="s">
        <v>107</v>
      </c>
      <c r="H409" s="135" t="s">
        <v>636</v>
      </c>
      <c r="I409" s="155">
        <v>4</v>
      </c>
      <c r="J409" s="6"/>
      <c r="K409" s="6"/>
      <c r="L409" s="166"/>
      <c r="M409" s="6"/>
      <c r="N409" s="6"/>
      <c r="O409" s="176"/>
      <c r="P409" s="6"/>
      <c r="Q409" s="91"/>
      <c r="R409" s="23"/>
      <c r="S409" s="6"/>
      <c r="T409" s="6"/>
      <c r="U409" s="6"/>
      <c r="V409" s="6"/>
      <c r="W409" s="6"/>
      <c r="X409" s="6"/>
      <c r="Y409" s="6"/>
      <c r="Z409" s="6"/>
      <c r="AA409" s="6"/>
    </row>
    <row r="410" spans="1:51" ht="63" x14ac:dyDescent="0.25">
      <c r="A410" s="6" t="s">
        <v>69</v>
      </c>
      <c r="B410" s="134" t="s">
        <v>632</v>
      </c>
      <c r="C410" s="135" t="s">
        <v>1173</v>
      </c>
      <c r="D410" s="135" t="s">
        <v>1184</v>
      </c>
      <c r="E410" s="116" t="s">
        <v>1185</v>
      </c>
      <c r="F410" s="6"/>
      <c r="G410" s="135" t="s">
        <v>107</v>
      </c>
      <c r="H410" s="135" t="s">
        <v>636</v>
      </c>
      <c r="I410" s="155">
        <v>5</v>
      </c>
      <c r="J410" s="6"/>
      <c r="K410" s="6"/>
      <c r="L410" s="166"/>
      <c r="M410" s="6"/>
      <c r="N410" s="6"/>
      <c r="O410" s="176"/>
      <c r="P410" s="6"/>
      <c r="Q410" s="91"/>
      <c r="R410" s="23"/>
      <c r="S410" s="6"/>
      <c r="T410" s="6"/>
      <c r="U410" s="6"/>
      <c r="V410" s="6"/>
      <c r="W410" s="6"/>
      <c r="X410" s="6"/>
      <c r="Y410" s="6"/>
      <c r="Z410" s="6"/>
      <c r="AA410" s="6"/>
    </row>
    <row r="411" spans="1:51" ht="159.75" customHeight="1" x14ac:dyDescent="0.25">
      <c r="A411" s="6" t="s">
        <v>69</v>
      </c>
      <c r="B411" s="134" t="s">
        <v>632</v>
      </c>
      <c r="C411" s="135" t="s">
        <v>1173</v>
      </c>
      <c r="D411" s="135" t="s">
        <v>1186</v>
      </c>
      <c r="E411" s="135" t="s">
        <v>1187</v>
      </c>
      <c r="F411" s="6"/>
      <c r="G411" s="135" t="s">
        <v>103</v>
      </c>
      <c r="H411" s="135" t="s">
        <v>1188</v>
      </c>
      <c r="I411" s="155">
        <v>1</v>
      </c>
      <c r="J411" s="6"/>
      <c r="K411" s="6"/>
      <c r="L411" s="166"/>
      <c r="M411" s="6"/>
      <c r="N411" s="6"/>
      <c r="O411" s="176"/>
      <c r="P411" s="6"/>
      <c r="Q411" s="91"/>
      <c r="R411" s="23"/>
      <c r="S411" s="6"/>
      <c r="T411" s="6"/>
      <c r="U411" s="6"/>
      <c r="V411" s="6"/>
      <c r="W411" s="6"/>
      <c r="X411" s="6"/>
      <c r="Y411" s="6"/>
      <c r="Z411" s="6"/>
      <c r="AA411" s="6"/>
    </row>
    <row r="412" spans="1:51" ht="56.25" hidden="1" x14ac:dyDescent="0.25">
      <c r="A412" s="6" t="s">
        <v>69</v>
      </c>
      <c r="B412" s="134" t="s">
        <v>632</v>
      </c>
      <c r="C412" s="135" t="s">
        <v>1189</v>
      </c>
      <c r="D412" s="135" t="s">
        <v>1190</v>
      </c>
      <c r="E412" s="135" t="s">
        <v>1191</v>
      </c>
      <c r="F412" s="6"/>
      <c r="G412" s="135" t="s">
        <v>1192</v>
      </c>
      <c r="H412" s="135" t="s">
        <v>780</v>
      </c>
      <c r="I412" s="155">
        <v>1</v>
      </c>
      <c r="J412" s="6"/>
      <c r="K412" s="6"/>
      <c r="L412" s="166"/>
      <c r="M412" s="6"/>
      <c r="N412" s="6"/>
      <c r="O412" s="176"/>
      <c r="P412" s="6"/>
      <c r="Q412" s="91"/>
      <c r="R412" s="23"/>
      <c r="S412" s="6"/>
      <c r="T412" s="6"/>
      <c r="U412" s="6"/>
      <c r="V412" s="6"/>
      <c r="W412" s="6"/>
      <c r="X412" s="6"/>
      <c r="Y412" s="6"/>
      <c r="Z412" s="6"/>
      <c r="AA412" s="6"/>
    </row>
    <row r="413" spans="1:51" ht="56.25" x14ac:dyDescent="0.25">
      <c r="A413" s="6" t="s">
        <v>69</v>
      </c>
      <c r="B413" s="134" t="s">
        <v>632</v>
      </c>
      <c r="C413" s="135" t="s">
        <v>1189</v>
      </c>
      <c r="D413" s="135" t="s">
        <v>1193</v>
      </c>
      <c r="E413" s="135" t="s">
        <v>1191</v>
      </c>
      <c r="F413" s="6"/>
      <c r="G413" s="135" t="s">
        <v>1194</v>
      </c>
      <c r="H413" s="135" t="s">
        <v>473</v>
      </c>
      <c r="I413" s="155">
        <v>1</v>
      </c>
      <c r="J413" s="6"/>
      <c r="K413" s="6"/>
      <c r="L413" s="166"/>
      <c r="M413" s="6"/>
      <c r="N413" s="6"/>
      <c r="O413" s="176"/>
      <c r="P413" s="6"/>
      <c r="Q413" s="91"/>
      <c r="R413" s="23"/>
      <c r="S413" s="6"/>
      <c r="T413" s="6"/>
      <c r="U413" s="6"/>
      <c r="V413" s="6"/>
      <c r="W413" s="6"/>
      <c r="X413" s="6"/>
      <c r="Y413" s="6"/>
      <c r="Z413" s="6"/>
      <c r="AA413" s="6"/>
    </row>
    <row r="414" spans="1:51" s="4" customFormat="1" ht="78.75" hidden="1" x14ac:dyDescent="0.25">
      <c r="A414" s="16" t="s">
        <v>69</v>
      </c>
      <c r="B414" s="136" t="s">
        <v>632</v>
      </c>
      <c r="C414" s="19" t="s">
        <v>1195</v>
      </c>
      <c r="D414" s="15" t="s">
        <v>627</v>
      </c>
      <c r="E414" s="19" t="s">
        <v>627</v>
      </c>
      <c r="F414" s="19" t="s">
        <v>627</v>
      </c>
      <c r="G414" s="15" t="s">
        <v>627</v>
      </c>
      <c r="H414" s="15" t="s">
        <v>627</v>
      </c>
      <c r="I414" s="15" t="s">
        <v>627</v>
      </c>
      <c r="J414" s="15" t="s">
        <v>627</v>
      </c>
      <c r="K414" s="15" t="s">
        <v>627</v>
      </c>
      <c r="L414" s="15" t="s">
        <v>627</v>
      </c>
      <c r="M414" s="15" t="s">
        <v>627</v>
      </c>
      <c r="N414" s="15" t="s">
        <v>627</v>
      </c>
      <c r="O414" s="15" t="s">
        <v>627</v>
      </c>
      <c r="P414" s="15" t="s">
        <v>627</v>
      </c>
      <c r="Q414" s="31"/>
      <c r="R414" s="29" t="s">
        <v>627</v>
      </c>
      <c r="S414" s="15" t="s">
        <v>627</v>
      </c>
      <c r="T414" s="15" t="s">
        <v>627</v>
      </c>
      <c r="U414" s="15"/>
      <c r="V414" s="15" t="s">
        <v>627</v>
      </c>
      <c r="W414" s="15" t="s">
        <v>627</v>
      </c>
      <c r="X414" s="15" t="s">
        <v>627</v>
      </c>
      <c r="Y414" s="15" t="s">
        <v>627</v>
      </c>
      <c r="Z414" s="15" t="s">
        <v>627</v>
      </c>
      <c r="AA414" s="15" t="s">
        <v>627</v>
      </c>
      <c r="AB414" s="20"/>
      <c r="AC414" s="20"/>
      <c r="AD414" s="20"/>
      <c r="AE414" s="20"/>
      <c r="AF414" s="20"/>
      <c r="AG414" s="20"/>
      <c r="AH414" s="20"/>
      <c r="AI414" s="20"/>
      <c r="AJ414" s="20"/>
      <c r="AK414" s="20"/>
      <c r="AL414" s="20"/>
      <c r="AM414" s="20"/>
      <c r="AN414" s="20"/>
      <c r="AO414" s="20"/>
      <c r="AP414" s="20"/>
      <c r="AQ414" s="20"/>
      <c r="AR414" s="20"/>
      <c r="AS414" s="20"/>
      <c r="AT414" s="20"/>
      <c r="AU414" s="20"/>
      <c r="AV414" s="20"/>
      <c r="AW414" s="20"/>
      <c r="AX414" s="20"/>
      <c r="AY414" s="20"/>
    </row>
    <row r="415" spans="1:51" ht="63" x14ac:dyDescent="0.25">
      <c r="A415" s="6" t="s">
        <v>69</v>
      </c>
      <c r="B415" s="134" t="s">
        <v>632</v>
      </c>
      <c r="C415" s="135" t="s">
        <v>1196</v>
      </c>
      <c r="D415" s="135" t="s">
        <v>1197</v>
      </c>
      <c r="E415" s="135" t="s">
        <v>1198</v>
      </c>
      <c r="F415" s="6"/>
      <c r="G415" s="135" t="s">
        <v>107</v>
      </c>
      <c r="H415" s="135" t="s">
        <v>1199</v>
      </c>
      <c r="I415" s="135" t="s">
        <v>1200</v>
      </c>
      <c r="J415" s="6"/>
      <c r="K415" s="6"/>
      <c r="L415" s="166"/>
      <c r="M415" s="6"/>
      <c r="N415" s="6"/>
      <c r="O415" s="176"/>
      <c r="P415" s="6"/>
      <c r="Q415" s="91"/>
      <c r="R415" s="23"/>
      <c r="S415" s="6"/>
      <c r="T415" s="6"/>
      <c r="U415" s="6"/>
      <c r="V415" s="6"/>
      <c r="W415" s="6"/>
      <c r="X415" s="6"/>
      <c r="Y415" s="6"/>
      <c r="Z415" s="6"/>
      <c r="AA415" s="6"/>
    </row>
    <row r="416" spans="1:51" x14ac:dyDescent="0.25">
      <c r="A416" s="142" t="s">
        <v>1201</v>
      </c>
      <c r="B416" s="143"/>
      <c r="C416" s="144"/>
      <c r="D416" s="144"/>
      <c r="E416" s="144"/>
      <c r="F416" s="88"/>
      <c r="G416" s="144"/>
      <c r="H416" s="144"/>
      <c r="I416" s="144"/>
      <c r="J416" s="88"/>
      <c r="K416" s="88"/>
      <c r="L416" s="88"/>
      <c r="M416" s="88"/>
      <c r="N416" s="88"/>
      <c r="O416" s="88"/>
      <c r="P416" s="164"/>
      <c r="Q416" s="89"/>
      <c r="R416" s="90"/>
      <c r="S416" s="88"/>
      <c r="T416" s="88"/>
      <c r="U416" s="88"/>
      <c r="V416" s="88"/>
      <c r="W416" s="88"/>
      <c r="X416" s="88"/>
      <c r="Y416" s="88"/>
      <c r="Z416" s="88"/>
      <c r="AA416" s="88"/>
    </row>
    <row r="417" spans="1:51" ht="33.6" customHeight="1" x14ac:dyDescent="0.25">
      <c r="A417" s="135" t="s">
        <v>71</v>
      </c>
      <c r="B417" s="134" t="s">
        <v>99</v>
      </c>
      <c r="C417" s="135" t="s">
        <v>1202</v>
      </c>
      <c r="D417" s="135" t="s">
        <v>1203</v>
      </c>
      <c r="E417" s="135" t="s">
        <v>1204</v>
      </c>
      <c r="F417" s="6"/>
      <c r="G417" s="135" t="s">
        <v>107</v>
      </c>
      <c r="H417" s="135" t="s">
        <v>1205</v>
      </c>
      <c r="I417" s="155">
        <v>0.5</v>
      </c>
      <c r="J417" s="6"/>
      <c r="K417" s="6"/>
      <c r="L417" s="166"/>
      <c r="M417" s="6"/>
      <c r="N417" s="6"/>
      <c r="O417" s="176"/>
      <c r="P417" s="6"/>
      <c r="Q417" s="91"/>
      <c r="R417" s="23"/>
      <c r="S417" s="6"/>
      <c r="T417" s="6"/>
      <c r="U417" s="6"/>
      <c r="V417" s="6"/>
      <c r="W417" s="6"/>
      <c r="X417" s="6"/>
      <c r="Y417" s="6"/>
      <c r="Z417" s="6"/>
      <c r="AA417" s="6"/>
    </row>
    <row r="418" spans="1:51" ht="68.25" customHeight="1" x14ac:dyDescent="0.25">
      <c r="A418" s="135" t="s">
        <v>71</v>
      </c>
      <c r="B418" s="134" t="s">
        <v>99</v>
      </c>
      <c r="C418" s="135" t="s">
        <v>1206</v>
      </c>
      <c r="D418" s="135" t="s">
        <v>1207</v>
      </c>
      <c r="E418" s="135" t="s">
        <v>1208</v>
      </c>
      <c r="F418" s="6"/>
      <c r="G418" s="135" t="s">
        <v>107</v>
      </c>
      <c r="H418" s="135" t="s">
        <v>1209</v>
      </c>
      <c r="I418" s="135" t="s">
        <v>1210</v>
      </c>
      <c r="J418" s="6"/>
      <c r="K418" s="6"/>
      <c r="L418" s="166"/>
      <c r="M418" s="6"/>
      <c r="N418" s="6"/>
      <c r="O418" s="176"/>
      <c r="P418" s="6"/>
      <c r="Q418" s="91"/>
      <c r="R418" s="23"/>
      <c r="S418" s="6"/>
      <c r="T418" s="6"/>
      <c r="U418" s="6"/>
      <c r="V418" s="6"/>
      <c r="W418" s="6"/>
      <c r="X418" s="6"/>
      <c r="Y418" s="6"/>
      <c r="Z418" s="6"/>
      <c r="AA418" s="6"/>
    </row>
    <row r="419" spans="1:51" ht="31.5" hidden="1" x14ac:dyDescent="0.25">
      <c r="A419" s="19" t="s">
        <v>71</v>
      </c>
      <c r="B419" s="136" t="s">
        <v>99</v>
      </c>
      <c r="C419" s="19" t="s">
        <v>1211</v>
      </c>
      <c r="D419" s="15" t="s">
        <v>627</v>
      </c>
      <c r="E419" s="19" t="s">
        <v>627</v>
      </c>
      <c r="F419" s="19" t="s">
        <v>627</v>
      </c>
      <c r="G419" s="15" t="s">
        <v>627</v>
      </c>
      <c r="H419" s="15" t="s">
        <v>627</v>
      </c>
      <c r="I419" s="15" t="s">
        <v>627</v>
      </c>
      <c r="J419" s="15" t="s">
        <v>627</v>
      </c>
      <c r="K419" s="15" t="s">
        <v>627</v>
      </c>
      <c r="L419" s="15" t="s">
        <v>627</v>
      </c>
      <c r="M419" s="15" t="s">
        <v>627</v>
      </c>
      <c r="N419" s="15" t="s">
        <v>627</v>
      </c>
      <c r="O419" s="15" t="s">
        <v>627</v>
      </c>
      <c r="P419" s="15" t="s">
        <v>627</v>
      </c>
      <c r="Q419" s="31"/>
      <c r="R419" s="29" t="s">
        <v>627</v>
      </c>
      <c r="S419" s="15" t="s">
        <v>627</v>
      </c>
      <c r="T419" s="15" t="s">
        <v>627</v>
      </c>
      <c r="U419" s="15"/>
      <c r="V419" s="15" t="s">
        <v>627</v>
      </c>
      <c r="W419" s="15" t="s">
        <v>627</v>
      </c>
      <c r="X419" s="15" t="s">
        <v>627</v>
      </c>
      <c r="Y419" s="15" t="s">
        <v>627</v>
      </c>
      <c r="Z419" s="15" t="s">
        <v>627</v>
      </c>
      <c r="AA419" s="15" t="s">
        <v>627</v>
      </c>
    </row>
    <row r="420" spans="1:51" ht="47.25" hidden="1" x14ac:dyDescent="0.25">
      <c r="A420" s="135" t="s">
        <v>71</v>
      </c>
      <c r="B420" s="134" t="s">
        <v>240</v>
      </c>
      <c r="C420" s="135" t="s">
        <v>1212</v>
      </c>
      <c r="D420" s="135" t="s">
        <v>1213</v>
      </c>
      <c r="E420" s="135" t="s">
        <v>1214</v>
      </c>
      <c r="F420" s="6"/>
      <c r="G420" s="135" t="s">
        <v>116</v>
      </c>
      <c r="H420" s="135" t="s">
        <v>1215</v>
      </c>
      <c r="I420" s="135" t="s">
        <v>1216</v>
      </c>
      <c r="J420" s="6"/>
      <c r="K420" s="6"/>
      <c r="L420" s="166"/>
      <c r="M420" s="6"/>
      <c r="N420" s="6"/>
      <c r="O420" s="176"/>
      <c r="P420" s="6"/>
      <c r="Q420" s="91"/>
      <c r="R420" s="23"/>
      <c r="S420" s="6"/>
      <c r="T420" s="6"/>
      <c r="U420" s="6"/>
      <c r="V420" s="6"/>
      <c r="W420" s="6"/>
      <c r="X420" s="6"/>
      <c r="Y420" s="6"/>
      <c r="Z420" s="6"/>
      <c r="AA420" s="6"/>
    </row>
    <row r="421" spans="1:51" ht="51.6" customHeight="1" x14ac:dyDescent="0.25">
      <c r="A421" s="135" t="s">
        <v>71</v>
      </c>
      <c r="B421" s="134" t="s">
        <v>240</v>
      </c>
      <c r="C421" s="135" t="s">
        <v>1212</v>
      </c>
      <c r="D421" s="135" t="s">
        <v>1217</v>
      </c>
      <c r="E421" s="135" t="s">
        <v>1218</v>
      </c>
      <c r="F421" s="6"/>
      <c r="G421" s="135" t="s">
        <v>107</v>
      </c>
      <c r="H421" s="135" t="s">
        <v>1219</v>
      </c>
      <c r="I421" s="135" t="s">
        <v>1220</v>
      </c>
      <c r="J421" s="6"/>
      <c r="K421" s="6"/>
      <c r="L421" s="166"/>
      <c r="M421" s="6"/>
      <c r="N421" s="6"/>
      <c r="O421" s="176"/>
      <c r="P421" s="6"/>
      <c r="Q421" s="91"/>
      <c r="R421" s="23"/>
      <c r="S421" s="6"/>
      <c r="T421" s="6"/>
      <c r="U421" s="6"/>
      <c r="V421" s="6"/>
      <c r="W421" s="6"/>
      <c r="X421" s="6"/>
      <c r="Y421" s="6"/>
      <c r="Z421" s="6"/>
      <c r="AA421" s="6"/>
    </row>
    <row r="422" spans="1:51" s="2" customFormat="1" ht="47.25" hidden="1" x14ac:dyDescent="0.25">
      <c r="A422" s="19" t="s">
        <v>71</v>
      </c>
      <c r="B422" s="136" t="s">
        <v>240</v>
      </c>
      <c r="C422" s="19" t="s">
        <v>1221</v>
      </c>
      <c r="D422" s="15" t="s">
        <v>627</v>
      </c>
      <c r="E422" s="19" t="s">
        <v>627</v>
      </c>
      <c r="F422" s="19" t="s">
        <v>627</v>
      </c>
      <c r="G422" s="19" t="s">
        <v>627</v>
      </c>
      <c r="H422" s="15" t="s">
        <v>627</v>
      </c>
      <c r="I422" s="15" t="s">
        <v>627</v>
      </c>
      <c r="J422" s="15" t="s">
        <v>627</v>
      </c>
      <c r="K422" s="15" t="s">
        <v>627</v>
      </c>
      <c r="L422" s="15" t="s">
        <v>627</v>
      </c>
      <c r="M422" s="15" t="s">
        <v>627</v>
      </c>
      <c r="N422" s="15" t="s">
        <v>627</v>
      </c>
      <c r="O422" s="15" t="s">
        <v>627</v>
      </c>
      <c r="P422" s="15" t="s">
        <v>627</v>
      </c>
      <c r="Q422" s="31"/>
      <c r="R422" s="29" t="s">
        <v>627</v>
      </c>
      <c r="S422" s="15" t="s">
        <v>627</v>
      </c>
      <c r="T422" s="15" t="s">
        <v>627</v>
      </c>
      <c r="U422" s="15"/>
      <c r="V422" s="15" t="s">
        <v>627</v>
      </c>
      <c r="W422" s="15" t="s">
        <v>627</v>
      </c>
      <c r="X422" s="15" t="s">
        <v>627</v>
      </c>
      <c r="Y422" s="15" t="s">
        <v>627</v>
      </c>
      <c r="Z422" s="15" t="s">
        <v>627</v>
      </c>
      <c r="AA422" s="15" t="s">
        <v>627</v>
      </c>
      <c r="AB422" s="20"/>
      <c r="AC422" s="20"/>
      <c r="AD422" s="20"/>
      <c r="AE422" s="20"/>
      <c r="AF422" s="20"/>
      <c r="AG422" s="20"/>
      <c r="AH422" s="20"/>
      <c r="AI422" s="20"/>
      <c r="AJ422" s="20"/>
      <c r="AK422" s="20"/>
      <c r="AL422" s="20"/>
      <c r="AM422" s="20"/>
      <c r="AN422" s="20"/>
      <c r="AO422" s="20"/>
      <c r="AP422" s="20"/>
      <c r="AQ422" s="20"/>
      <c r="AR422" s="20"/>
      <c r="AS422" s="20"/>
      <c r="AT422" s="20"/>
      <c r="AU422" s="20"/>
      <c r="AV422" s="20"/>
      <c r="AW422" s="20"/>
      <c r="AX422" s="20"/>
      <c r="AY422" s="20"/>
    </row>
    <row r="423" spans="1:51" s="2" customFormat="1" ht="47.25" hidden="1" x14ac:dyDescent="0.25">
      <c r="A423" s="19" t="s">
        <v>71</v>
      </c>
      <c r="B423" s="136" t="s">
        <v>240</v>
      </c>
      <c r="C423" s="19" t="s">
        <v>1222</v>
      </c>
      <c r="D423" s="15" t="s">
        <v>627</v>
      </c>
      <c r="E423" s="19" t="s">
        <v>627</v>
      </c>
      <c r="F423" s="19" t="s">
        <v>627</v>
      </c>
      <c r="G423" s="19" t="s">
        <v>627</v>
      </c>
      <c r="H423" s="15" t="s">
        <v>627</v>
      </c>
      <c r="I423" s="15" t="s">
        <v>627</v>
      </c>
      <c r="J423" s="15" t="s">
        <v>627</v>
      </c>
      <c r="K423" s="15" t="s">
        <v>627</v>
      </c>
      <c r="L423" s="15" t="s">
        <v>627</v>
      </c>
      <c r="M423" s="15" t="s">
        <v>627</v>
      </c>
      <c r="N423" s="15" t="s">
        <v>627</v>
      </c>
      <c r="O423" s="15" t="s">
        <v>627</v>
      </c>
      <c r="P423" s="15" t="s">
        <v>627</v>
      </c>
      <c r="Q423" s="31"/>
      <c r="R423" s="29" t="s">
        <v>627</v>
      </c>
      <c r="S423" s="15" t="s">
        <v>627</v>
      </c>
      <c r="T423" s="15" t="s">
        <v>627</v>
      </c>
      <c r="U423" s="15"/>
      <c r="V423" s="15" t="s">
        <v>627</v>
      </c>
      <c r="W423" s="15" t="s">
        <v>627</v>
      </c>
      <c r="X423" s="15" t="s">
        <v>627</v>
      </c>
      <c r="Y423" s="15" t="s">
        <v>627</v>
      </c>
      <c r="Z423" s="15" t="s">
        <v>627</v>
      </c>
      <c r="AA423" s="15" t="s">
        <v>627</v>
      </c>
      <c r="AB423" s="20"/>
      <c r="AC423" s="20"/>
      <c r="AD423" s="20"/>
      <c r="AE423" s="20"/>
      <c r="AF423" s="20"/>
      <c r="AG423" s="20"/>
      <c r="AH423" s="20"/>
      <c r="AI423" s="20"/>
      <c r="AJ423" s="20"/>
      <c r="AK423" s="20"/>
      <c r="AL423" s="20"/>
      <c r="AM423" s="20"/>
      <c r="AN423" s="20"/>
      <c r="AO423" s="20"/>
      <c r="AP423" s="20"/>
      <c r="AQ423" s="20"/>
      <c r="AR423" s="20"/>
      <c r="AS423" s="20"/>
      <c r="AT423" s="20"/>
      <c r="AU423" s="20"/>
      <c r="AV423" s="20"/>
      <c r="AW423" s="20"/>
      <c r="AX423" s="20"/>
      <c r="AY423" s="20"/>
    </row>
    <row r="424" spans="1:51" s="2" customFormat="1" ht="31.5" hidden="1" x14ac:dyDescent="0.25">
      <c r="A424" s="19" t="s">
        <v>71</v>
      </c>
      <c r="B424" s="136" t="s">
        <v>240</v>
      </c>
      <c r="C424" s="19" t="s">
        <v>1223</v>
      </c>
      <c r="D424" s="15" t="s">
        <v>627</v>
      </c>
      <c r="E424" s="19" t="s">
        <v>627</v>
      </c>
      <c r="F424" s="19" t="s">
        <v>627</v>
      </c>
      <c r="G424" s="19" t="s">
        <v>627</v>
      </c>
      <c r="H424" s="15" t="s">
        <v>627</v>
      </c>
      <c r="I424" s="15" t="s">
        <v>627</v>
      </c>
      <c r="J424" s="15" t="s">
        <v>627</v>
      </c>
      <c r="K424" s="15" t="s">
        <v>627</v>
      </c>
      <c r="L424" s="15" t="s">
        <v>627</v>
      </c>
      <c r="M424" s="15" t="s">
        <v>627</v>
      </c>
      <c r="N424" s="15" t="s">
        <v>627</v>
      </c>
      <c r="O424" s="15" t="s">
        <v>627</v>
      </c>
      <c r="P424" s="15" t="s">
        <v>627</v>
      </c>
      <c r="Q424" s="31"/>
      <c r="R424" s="29" t="s">
        <v>627</v>
      </c>
      <c r="S424" s="15" t="s">
        <v>627</v>
      </c>
      <c r="T424" s="15" t="s">
        <v>627</v>
      </c>
      <c r="U424" s="15"/>
      <c r="V424" s="15" t="s">
        <v>627</v>
      </c>
      <c r="W424" s="15" t="s">
        <v>627</v>
      </c>
      <c r="X424" s="15" t="s">
        <v>627</v>
      </c>
      <c r="Y424" s="15" t="s">
        <v>627</v>
      </c>
      <c r="Z424" s="15" t="s">
        <v>627</v>
      </c>
      <c r="AA424" s="15" t="s">
        <v>627</v>
      </c>
      <c r="AB424" s="20"/>
      <c r="AC424" s="20"/>
      <c r="AD424" s="20"/>
      <c r="AE424" s="20"/>
      <c r="AF424" s="20"/>
      <c r="AG424" s="20"/>
      <c r="AH424" s="20"/>
      <c r="AI424" s="20"/>
      <c r="AJ424" s="20"/>
      <c r="AK424" s="20"/>
      <c r="AL424" s="20"/>
      <c r="AM424" s="20"/>
      <c r="AN424" s="20"/>
      <c r="AO424" s="20"/>
      <c r="AP424" s="20"/>
      <c r="AQ424" s="20"/>
      <c r="AR424" s="20"/>
      <c r="AS424" s="20"/>
      <c r="AT424" s="20"/>
      <c r="AU424" s="20"/>
      <c r="AV424" s="20"/>
      <c r="AW424" s="20"/>
      <c r="AX424" s="20"/>
      <c r="AY424" s="20"/>
    </row>
    <row r="425" spans="1:51" s="2" customFormat="1" ht="47.25" hidden="1" x14ac:dyDescent="0.25">
      <c r="A425" s="19" t="s">
        <v>71</v>
      </c>
      <c r="B425" s="136" t="s">
        <v>319</v>
      </c>
      <c r="C425" s="19" t="s">
        <v>1224</v>
      </c>
      <c r="D425" s="15" t="s">
        <v>627</v>
      </c>
      <c r="E425" s="19" t="s">
        <v>627</v>
      </c>
      <c r="F425" s="19" t="s">
        <v>627</v>
      </c>
      <c r="G425" s="19" t="s">
        <v>627</v>
      </c>
      <c r="H425" s="15" t="s">
        <v>627</v>
      </c>
      <c r="I425" s="15" t="s">
        <v>627</v>
      </c>
      <c r="J425" s="15" t="s">
        <v>627</v>
      </c>
      <c r="K425" s="15" t="s">
        <v>627</v>
      </c>
      <c r="L425" s="15" t="s">
        <v>627</v>
      </c>
      <c r="M425" s="15" t="s">
        <v>627</v>
      </c>
      <c r="N425" s="15" t="s">
        <v>627</v>
      </c>
      <c r="O425" s="15" t="s">
        <v>627</v>
      </c>
      <c r="P425" s="15" t="s">
        <v>627</v>
      </c>
      <c r="Q425" s="31"/>
      <c r="R425" s="29" t="s">
        <v>627</v>
      </c>
      <c r="S425" s="15" t="s">
        <v>627</v>
      </c>
      <c r="T425" s="15" t="s">
        <v>627</v>
      </c>
      <c r="U425" s="15"/>
      <c r="V425" s="15" t="s">
        <v>627</v>
      </c>
      <c r="W425" s="15" t="s">
        <v>627</v>
      </c>
      <c r="X425" s="15" t="s">
        <v>627</v>
      </c>
      <c r="Y425" s="15" t="s">
        <v>627</v>
      </c>
      <c r="Z425" s="15" t="s">
        <v>627</v>
      </c>
      <c r="AA425" s="15" t="s">
        <v>627</v>
      </c>
      <c r="AB425" s="20"/>
      <c r="AC425" s="20"/>
      <c r="AD425" s="20"/>
      <c r="AE425" s="20"/>
      <c r="AF425" s="20"/>
      <c r="AG425" s="20"/>
      <c r="AH425" s="20"/>
      <c r="AI425" s="20"/>
      <c r="AJ425" s="20"/>
      <c r="AK425" s="20"/>
      <c r="AL425" s="20"/>
      <c r="AM425" s="20"/>
      <c r="AN425" s="20"/>
      <c r="AO425" s="20"/>
      <c r="AP425" s="20"/>
      <c r="AQ425" s="20"/>
      <c r="AR425" s="20"/>
      <c r="AS425" s="20"/>
      <c r="AT425" s="20"/>
      <c r="AU425" s="20"/>
      <c r="AV425" s="20"/>
      <c r="AW425" s="20"/>
      <c r="AX425" s="20"/>
      <c r="AY425" s="20"/>
    </row>
    <row r="426" spans="1:51" s="2" customFormat="1" ht="78.75" hidden="1" x14ac:dyDescent="0.25">
      <c r="A426" s="19" t="s">
        <v>71</v>
      </c>
      <c r="B426" s="136" t="s">
        <v>319</v>
      </c>
      <c r="C426" s="19" t="s">
        <v>1225</v>
      </c>
      <c r="D426" s="15" t="s">
        <v>627</v>
      </c>
      <c r="E426" s="19" t="s">
        <v>627</v>
      </c>
      <c r="F426" s="19" t="s">
        <v>627</v>
      </c>
      <c r="G426" s="19" t="s">
        <v>627</v>
      </c>
      <c r="H426" s="15" t="s">
        <v>627</v>
      </c>
      <c r="I426" s="15" t="s">
        <v>627</v>
      </c>
      <c r="J426" s="15" t="s">
        <v>627</v>
      </c>
      <c r="K426" s="15" t="s">
        <v>627</v>
      </c>
      <c r="L426" s="15" t="s">
        <v>627</v>
      </c>
      <c r="M426" s="15" t="s">
        <v>627</v>
      </c>
      <c r="N426" s="15" t="s">
        <v>627</v>
      </c>
      <c r="O426" s="15" t="s">
        <v>627</v>
      </c>
      <c r="P426" s="15" t="s">
        <v>627</v>
      </c>
      <c r="Q426" s="31"/>
      <c r="R426" s="29" t="s">
        <v>627</v>
      </c>
      <c r="S426" s="15" t="s">
        <v>627</v>
      </c>
      <c r="T426" s="15" t="s">
        <v>627</v>
      </c>
      <c r="U426" s="15"/>
      <c r="V426" s="15" t="s">
        <v>627</v>
      </c>
      <c r="W426" s="15" t="s">
        <v>627</v>
      </c>
      <c r="X426" s="15" t="s">
        <v>627</v>
      </c>
      <c r="Y426" s="15" t="s">
        <v>627</v>
      </c>
      <c r="Z426" s="15" t="s">
        <v>627</v>
      </c>
      <c r="AA426" s="15" t="s">
        <v>627</v>
      </c>
      <c r="AB426" s="20"/>
      <c r="AC426" s="20"/>
      <c r="AD426" s="20"/>
      <c r="AE426" s="20"/>
      <c r="AF426" s="20"/>
      <c r="AG426" s="20"/>
      <c r="AH426" s="20"/>
      <c r="AI426" s="20"/>
      <c r="AJ426" s="20"/>
      <c r="AK426" s="20"/>
      <c r="AL426" s="20"/>
      <c r="AM426" s="20"/>
      <c r="AN426" s="20"/>
      <c r="AO426" s="20"/>
      <c r="AP426" s="20"/>
      <c r="AQ426" s="20"/>
      <c r="AR426" s="20"/>
      <c r="AS426" s="20"/>
      <c r="AT426" s="20"/>
      <c r="AU426" s="20"/>
      <c r="AV426" s="20"/>
      <c r="AW426" s="20"/>
      <c r="AX426" s="20"/>
      <c r="AY426" s="20"/>
    </row>
    <row r="427" spans="1:51" s="2" customFormat="1" ht="47.25" hidden="1" x14ac:dyDescent="0.25">
      <c r="A427" s="19" t="s">
        <v>71</v>
      </c>
      <c r="B427" s="136" t="s">
        <v>319</v>
      </c>
      <c r="C427" s="19" t="s">
        <v>1226</v>
      </c>
      <c r="D427" s="15" t="s">
        <v>627</v>
      </c>
      <c r="E427" s="19" t="s">
        <v>627</v>
      </c>
      <c r="F427" s="19" t="s">
        <v>627</v>
      </c>
      <c r="G427" s="19" t="s">
        <v>627</v>
      </c>
      <c r="H427" s="15" t="s">
        <v>627</v>
      </c>
      <c r="I427" s="15" t="s">
        <v>627</v>
      </c>
      <c r="J427" s="15" t="s">
        <v>627</v>
      </c>
      <c r="K427" s="15" t="s">
        <v>627</v>
      </c>
      <c r="L427" s="15" t="s">
        <v>627</v>
      </c>
      <c r="M427" s="15" t="s">
        <v>627</v>
      </c>
      <c r="N427" s="15" t="s">
        <v>627</v>
      </c>
      <c r="O427" s="15" t="s">
        <v>627</v>
      </c>
      <c r="P427" s="15" t="s">
        <v>627</v>
      </c>
      <c r="Q427" s="31"/>
      <c r="R427" s="29" t="s">
        <v>627</v>
      </c>
      <c r="S427" s="15" t="s">
        <v>627</v>
      </c>
      <c r="T427" s="15" t="s">
        <v>627</v>
      </c>
      <c r="U427" s="15"/>
      <c r="V427" s="15" t="s">
        <v>627</v>
      </c>
      <c r="W427" s="15" t="s">
        <v>627</v>
      </c>
      <c r="X427" s="15" t="s">
        <v>627</v>
      </c>
      <c r="Y427" s="15" t="s">
        <v>627</v>
      </c>
      <c r="Z427" s="15" t="s">
        <v>627</v>
      </c>
      <c r="AA427" s="15" t="s">
        <v>627</v>
      </c>
      <c r="AB427" s="20"/>
      <c r="AC427" s="20"/>
      <c r="AD427" s="20"/>
      <c r="AE427" s="20"/>
      <c r="AF427" s="20"/>
      <c r="AG427" s="20"/>
      <c r="AH427" s="20"/>
      <c r="AI427" s="20"/>
      <c r="AJ427" s="20"/>
      <c r="AK427" s="20"/>
      <c r="AL427" s="20"/>
      <c r="AM427" s="20"/>
      <c r="AN427" s="20"/>
      <c r="AO427" s="20"/>
      <c r="AP427" s="20"/>
      <c r="AQ427" s="20"/>
      <c r="AR427" s="20"/>
      <c r="AS427" s="20"/>
      <c r="AT427" s="20"/>
      <c r="AU427" s="20"/>
      <c r="AV427" s="20"/>
      <c r="AW427" s="20"/>
      <c r="AX427" s="20"/>
      <c r="AY427" s="20"/>
    </row>
    <row r="428" spans="1:51" s="2" customFormat="1" ht="63" hidden="1" x14ac:dyDescent="0.25">
      <c r="A428" s="19" t="s">
        <v>71</v>
      </c>
      <c r="B428" s="136" t="s">
        <v>319</v>
      </c>
      <c r="C428" s="19" t="s">
        <v>1227</v>
      </c>
      <c r="D428" s="15" t="s">
        <v>627</v>
      </c>
      <c r="E428" s="19" t="s">
        <v>627</v>
      </c>
      <c r="F428" s="19" t="s">
        <v>627</v>
      </c>
      <c r="G428" s="19" t="s">
        <v>627</v>
      </c>
      <c r="H428" s="15" t="s">
        <v>627</v>
      </c>
      <c r="I428" s="15" t="s">
        <v>627</v>
      </c>
      <c r="J428" s="15" t="s">
        <v>627</v>
      </c>
      <c r="K428" s="15" t="s">
        <v>627</v>
      </c>
      <c r="L428" s="15" t="s">
        <v>627</v>
      </c>
      <c r="M428" s="15" t="s">
        <v>627</v>
      </c>
      <c r="N428" s="15" t="s">
        <v>627</v>
      </c>
      <c r="O428" s="15" t="s">
        <v>627</v>
      </c>
      <c r="P428" s="15" t="s">
        <v>627</v>
      </c>
      <c r="Q428" s="31"/>
      <c r="R428" s="29" t="s">
        <v>627</v>
      </c>
      <c r="S428" s="15" t="s">
        <v>627</v>
      </c>
      <c r="T428" s="15" t="s">
        <v>627</v>
      </c>
      <c r="U428" s="15"/>
      <c r="V428" s="15" t="s">
        <v>627</v>
      </c>
      <c r="W428" s="15" t="s">
        <v>627</v>
      </c>
      <c r="X428" s="15" t="s">
        <v>627</v>
      </c>
      <c r="Y428" s="15" t="s">
        <v>627</v>
      </c>
      <c r="Z428" s="15" t="s">
        <v>627</v>
      </c>
      <c r="AA428" s="15" t="s">
        <v>627</v>
      </c>
      <c r="AB428" s="20"/>
      <c r="AC428" s="20"/>
      <c r="AD428" s="20"/>
      <c r="AE428" s="20"/>
      <c r="AF428" s="20"/>
      <c r="AG428" s="20"/>
      <c r="AH428" s="20"/>
      <c r="AI428" s="20"/>
      <c r="AJ428" s="20"/>
      <c r="AK428" s="20"/>
      <c r="AL428" s="20"/>
      <c r="AM428" s="20"/>
      <c r="AN428" s="20"/>
      <c r="AO428" s="20"/>
      <c r="AP428" s="20"/>
      <c r="AQ428" s="20"/>
      <c r="AR428" s="20"/>
      <c r="AS428" s="20"/>
      <c r="AT428" s="20"/>
      <c r="AU428" s="20"/>
      <c r="AV428" s="20"/>
      <c r="AW428" s="20"/>
      <c r="AX428" s="20"/>
      <c r="AY428" s="20"/>
    </row>
    <row r="429" spans="1:51" s="2" customFormat="1" ht="56.25" hidden="1" x14ac:dyDescent="0.25">
      <c r="A429" s="19" t="s">
        <v>71</v>
      </c>
      <c r="B429" s="136" t="s">
        <v>632</v>
      </c>
      <c r="C429" s="19" t="s">
        <v>1228</v>
      </c>
      <c r="D429" s="15" t="s">
        <v>627</v>
      </c>
      <c r="E429" s="19" t="s">
        <v>627</v>
      </c>
      <c r="F429" s="19" t="s">
        <v>627</v>
      </c>
      <c r="G429" s="19" t="s">
        <v>627</v>
      </c>
      <c r="H429" s="15" t="s">
        <v>627</v>
      </c>
      <c r="I429" s="15" t="s">
        <v>627</v>
      </c>
      <c r="J429" s="15" t="s">
        <v>627</v>
      </c>
      <c r="K429" s="15" t="s">
        <v>627</v>
      </c>
      <c r="L429" s="15" t="s">
        <v>627</v>
      </c>
      <c r="M429" s="15" t="s">
        <v>627</v>
      </c>
      <c r="N429" s="15" t="s">
        <v>627</v>
      </c>
      <c r="O429" s="15" t="s">
        <v>627</v>
      </c>
      <c r="P429" s="15" t="s">
        <v>627</v>
      </c>
      <c r="Q429" s="31"/>
      <c r="R429" s="29" t="s">
        <v>627</v>
      </c>
      <c r="S429" s="15" t="s">
        <v>627</v>
      </c>
      <c r="T429" s="15" t="s">
        <v>627</v>
      </c>
      <c r="U429" s="15"/>
      <c r="V429" s="15" t="s">
        <v>627</v>
      </c>
      <c r="W429" s="15" t="s">
        <v>627</v>
      </c>
      <c r="X429" s="15" t="s">
        <v>627</v>
      </c>
      <c r="Y429" s="15" t="s">
        <v>627</v>
      </c>
      <c r="Z429" s="15" t="s">
        <v>627</v>
      </c>
      <c r="AA429" s="15" t="s">
        <v>627</v>
      </c>
      <c r="AB429" s="20"/>
      <c r="AC429" s="20"/>
      <c r="AD429" s="20"/>
      <c r="AE429" s="20"/>
      <c r="AF429" s="20"/>
      <c r="AG429" s="20"/>
      <c r="AH429" s="20"/>
      <c r="AI429" s="20"/>
      <c r="AJ429" s="20"/>
      <c r="AK429" s="20"/>
      <c r="AL429" s="20"/>
      <c r="AM429" s="20"/>
      <c r="AN429" s="20"/>
      <c r="AO429" s="20"/>
      <c r="AP429" s="20"/>
      <c r="AQ429" s="20"/>
      <c r="AR429" s="20"/>
      <c r="AS429" s="20"/>
      <c r="AT429" s="20"/>
      <c r="AU429" s="20"/>
      <c r="AV429" s="20"/>
      <c r="AW429" s="20"/>
      <c r="AX429" s="20"/>
      <c r="AY429" s="20"/>
    </row>
    <row r="430" spans="1:51" s="2" customFormat="1" ht="56.25" hidden="1" x14ac:dyDescent="0.25">
      <c r="A430" s="19" t="s">
        <v>71</v>
      </c>
      <c r="B430" s="136" t="s">
        <v>632</v>
      </c>
      <c r="C430" s="19" t="s">
        <v>1229</v>
      </c>
      <c r="D430" s="15" t="s">
        <v>627</v>
      </c>
      <c r="E430" s="19" t="s">
        <v>627</v>
      </c>
      <c r="F430" s="19" t="s">
        <v>627</v>
      </c>
      <c r="G430" s="19" t="s">
        <v>627</v>
      </c>
      <c r="H430" s="15" t="s">
        <v>627</v>
      </c>
      <c r="I430" s="15" t="s">
        <v>627</v>
      </c>
      <c r="J430" s="15" t="s">
        <v>627</v>
      </c>
      <c r="K430" s="15" t="s">
        <v>627</v>
      </c>
      <c r="L430" s="15" t="s">
        <v>627</v>
      </c>
      <c r="M430" s="15" t="s">
        <v>627</v>
      </c>
      <c r="N430" s="15" t="s">
        <v>627</v>
      </c>
      <c r="O430" s="15" t="s">
        <v>627</v>
      </c>
      <c r="P430" s="15" t="s">
        <v>627</v>
      </c>
      <c r="Q430" s="31"/>
      <c r="R430" s="29" t="s">
        <v>627</v>
      </c>
      <c r="S430" s="15" t="s">
        <v>627</v>
      </c>
      <c r="T430" s="15" t="s">
        <v>627</v>
      </c>
      <c r="U430" s="15"/>
      <c r="V430" s="15" t="s">
        <v>627</v>
      </c>
      <c r="W430" s="15" t="s">
        <v>627</v>
      </c>
      <c r="X430" s="15" t="s">
        <v>627</v>
      </c>
      <c r="Y430" s="15" t="s">
        <v>627</v>
      </c>
      <c r="Z430" s="15" t="s">
        <v>627</v>
      </c>
      <c r="AA430" s="15" t="s">
        <v>627</v>
      </c>
      <c r="AB430" s="20"/>
      <c r="AC430" s="20"/>
      <c r="AD430" s="20"/>
      <c r="AE430" s="20"/>
      <c r="AF430" s="20"/>
      <c r="AG430" s="20"/>
      <c r="AH430" s="20"/>
      <c r="AI430" s="20"/>
      <c r="AJ430" s="20"/>
      <c r="AK430" s="20"/>
      <c r="AL430" s="20"/>
      <c r="AM430" s="20"/>
      <c r="AN430" s="20"/>
      <c r="AO430" s="20"/>
      <c r="AP430" s="20"/>
      <c r="AQ430" s="20"/>
      <c r="AR430" s="20"/>
      <c r="AS430" s="20"/>
      <c r="AT430" s="20"/>
      <c r="AU430" s="20"/>
      <c r="AV430" s="20"/>
      <c r="AW430" s="20"/>
      <c r="AX430" s="20"/>
      <c r="AY430" s="20"/>
    </row>
    <row r="431" spans="1:51" s="2" customFormat="1" ht="78.75" hidden="1" x14ac:dyDescent="0.25">
      <c r="A431" s="19" t="s">
        <v>71</v>
      </c>
      <c r="B431" s="136" t="s">
        <v>632</v>
      </c>
      <c r="C431" s="19" t="s">
        <v>1230</v>
      </c>
      <c r="D431" s="15" t="s">
        <v>627</v>
      </c>
      <c r="E431" s="19" t="s">
        <v>627</v>
      </c>
      <c r="F431" s="19" t="s">
        <v>627</v>
      </c>
      <c r="G431" s="19" t="s">
        <v>627</v>
      </c>
      <c r="H431" s="15" t="s">
        <v>627</v>
      </c>
      <c r="I431" s="15" t="s">
        <v>627</v>
      </c>
      <c r="J431" s="15" t="s">
        <v>627</v>
      </c>
      <c r="K431" s="15" t="s">
        <v>627</v>
      </c>
      <c r="L431" s="15" t="s">
        <v>627</v>
      </c>
      <c r="M431" s="15" t="s">
        <v>627</v>
      </c>
      <c r="N431" s="15" t="s">
        <v>627</v>
      </c>
      <c r="O431" s="15" t="s">
        <v>627</v>
      </c>
      <c r="P431" s="15" t="s">
        <v>627</v>
      </c>
      <c r="Q431" s="31"/>
      <c r="R431" s="29" t="s">
        <v>627</v>
      </c>
      <c r="S431" s="15" t="s">
        <v>627</v>
      </c>
      <c r="T431" s="15" t="s">
        <v>627</v>
      </c>
      <c r="U431" s="15"/>
      <c r="V431" s="15" t="s">
        <v>627</v>
      </c>
      <c r="W431" s="15" t="s">
        <v>627</v>
      </c>
      <c r="X431" s="15" t="s">
        <v>627</v>
      </c>
      <c r="Y431" s="15" t="s">
        <v>627</v>
      </c>
      <c r="Z431" s="15" t="s">
        <v>627</v>
      </c>
      <c r="AA431" s="15" t="s">
        <v>627</v>
      </c>
      <c r="AB431" s="20"/>
      <c r="AC431" s="20"/>
      <c r="AD431" s="20"/>
      <c r="AE431" s="20"/>
      <c r="AF431" s="20"/>
      <c r="AG431" s="20"/>
      <c r="AH431" s="20"/>
      <c r="AI431" s="20"/>
      <c r="AJ431" s="20"/>
      <c r="AK431" s="20"/>
      <c r="AL431" s="20"/>
      <c r="AM431" s="20"/>
      <c r="AN431" s="20"/>
      <c r="AO431" s="20"/>
      <c r="AP431" s="20"/>
      <c r="AQ431" s="20"/>
      <c r="AR431" s="20"/>
      <c r="AS431" s="20"/>
      <c r="AT431" s="20"/>
      <c r="AU431" s="20"/>
      <c r="AV431" s="20"/>
      <c r="AW431" s="20"/>
      <c r="AX431" s="20"/>
      <c r="AY431" s="20"/>
    </row>
    <row r="432" spans="1:51" ht="57" customHeight="1" x14ac:dyDescent="0.25">
      <c r="A432" s="135" t="s">
        <v>71</v>
      </c>
      <c r="B432" s="134" t="s">
        <v>632</v>
      </c>
      <c r="C432" s="135" t="s">
        <v>1231</v>
      </c>
      <c r="D432" s="135" t="s">
        <v>1232</v>
      </c>
      <c r="E432" s="135" t="s">
        <v>1233</v>
      </c>
      <c r="F432" s="6"/>
      <c r="G432" s="135" t="s">
        <v>107</v>
      </c>
      <c r="H432" s="135" t="s">
        <v>1234</v>
      </c>
      <c r="I432" s="155">
        <v>0.5</v>
      </c>
      <c r="J432" s="6"/>
      <c r="K432" s="6"/>
      <c r="L432" s="166"/>
      <c r="M432" s="6"/>
      <c r="N432" s="6"/>
      <c r="O432" s="176"/>
      <c r="P432" s="6"/>
      <c r="Q432" s="91"/>
      <c r="R432" s="23"/>
      <c r="S432" s="6"/>
      <c r="T432" s="6"/>
      <c r="U432" s="6"/>
      <c r="V432" s="6"/>
      <c r="W432" s="6"/>
      <c r="X432" s="6"/>
      <c r="Y432" s="6"/>
      <c r="Z432" s="6"/>
      <c r="AA432" s="6"/>
    </row>
    <row r="433" spans="2:27" s="20" customFormat="1" x14ac:dyDescent="0.25">
      <c r="B433" s="145"/>
      <c r="C433" s="146"/>
      <c r="D433" s="146"/>
      <c r="P433" s="1"/>
      <c r="Q433" s="30"/>
      <c r="AA433" s="1"/>
    </row>
    <row r="434" spans="2:27" s="20" customFormat="1" x14ac:dyDescent="0.25">
      <c r="B434" s="145"/>
      <c r="C434" s="146"/>
      <c r="D434" s="146"/>
      <c r="P434" s="1"/>
      <c r="Q434" s="30"/>
      <c r="AA434" s="1"/>
    </row>
    <row r="435" spans="2:27" s="20" customFormat="1" x14ac:dyDescent="0.25">
      <c r="B435" s="145"/>
      <c r="C435" s="146"/>
      <c r="D435" s="146"/>
      <c r="P435" s="1"/>
      <c r="Q435" s="30"/>
      <c r="AA435" s="1"/>
    </row>
    <row r="436" spans="2:27" s="20" customFormat="1" x14ac:dyDescent="0.25">
      <c r="B436" s="145"/>
      <c r="C436" s="146"/>
      <c r="D436" s="146"/>
      <c r="P436" s="1"/>
      <c r="Q436" s="30"/>
      <c r="AA436" s="1"/>
    </row>
    <row r="437" spans="2:27" s="20" customFormat="1" x14ac:dyDescent="0.25">
      <c r="B437" s="145"/>
      <c r="C437" s="146"/>
      <c r="D437" s="146"/>
      <c r="P437" s="1"/>
      <c r="Q437" s="30"/>
      <c r="AA437" s="1"/>
    </row>
    <row r="438" spans="2:27" s="20" customFormat="1" x14ac:dyDescent="0.25">
      <c r="B438" s="145"/>
      <c r="C438" s="146"/>
      <c r="D438" s="146"/>
      <c r="P438" s="1"/>
      <c r="Q438" s="30"/>
      <c r="AA438" s="1"/>
    </row>
    <row r="439" spans="2:27" s="20" customFormat="1" x14ac:dyDescent="0.25">
      <c r="B439" s="145"/>
      <c r="C439" s="146"/>
      <c r="D439" s="146"/>
      <c r="P439" s="1"/>
      <c r="Q439" s="30"/>
      <c r="AA439" s="1"/>
    </row>
    <row r="440" spans="2:27" s="20" customFormat="1" x14ac:dyDescent="0.25">
      <c r="B440" s="145"/>
      <c r="C440" s="146"/>
      <c r="D440" s="146"/>
      <c r="P440" s="1"/>
      <c r="Q440" s="30"/>
      <c r="AA440" s="1"/>
    </row>
    <row r="441" spans="2:27" s="20" customFormat="1" x14ac:dyDescent="0.25">
      <c r="B441" s="145"/>
      <c r="C441" s="146"/>
      <c r="D441" s="146"/>
      <c r="P441" s="1"/>
      <c r="Q441" s="30"/>
      <c r="AA441" s="1"/>
    </row>
    <row r="442" spans="2:27" s="20" customFormat="1" x14ac:dyDescent="0.25">
      <c r="B442" s="145"/>
      <c r="C442" s="146"/>
      <c r="D442" s="146"/>
      <c r="P442" s="1"/>
      <c r="Q442" s="30"/>
      <c r="AA442" s="1"/>
    </row>
    <row r="443" spans="2:27" s="20" customFormat="1" x14ac:dyDescent="0.25">
      <c r="B443" s="145"/>
      <c r="C443" s="146"/>
      <c r="D443" s="146"/>
      <c r="P443" s="1"/>
      <c r="Q443" s="30"/>
      <c r="AA443" s="1"/>
    </row>
    <row r="444" spans="2:27" s="20" customFormat="1" x14ac:dyDescent="0.25">
      <c r="B444" s="145"/>
      <c r="C444" s="146"/>
      <c r="D444" s="146"/>
      <c r="P444" s="1"/>
      <c r="Q444" s="30"/>
      <c r="AA444" s="1"/>
    </row>
    <row r="445" spans="2:27" s="20" customFormat="1" x14ac:dyDescent="0.25">
      <c r="B445" s="145"/>
      <c r="C445" s="146"/>
      <c r="D445" s="146"/>
      <c r="P445" s="1"/>
      <c r="Q445" s="30"/>
      <c r="AA445" s="1"/>
    </row>
    <row r="446" spans="2:27" s="20" customFormat="1" x14ac:dyDescent="0.25">
      <c r="B446" s="145"/>
      <c r="C446" s="146"/>
      <c r="D446" s="146"/>
      <c r="P446" s="1"/>
      <c r="Q446" s="30"/>
      <c r="AA446" s="1"/>
    </row>
    <row r="447" spans="2:27" s="20" customFormat="1" x14ac:dyDescent="0.25">
      <c r="B447" s="145"/>
      <c r="C447" s="146"/>
      <c r="D447" s="146"/>
      <c r="P447" s="1"/>
      <c r="Q447" s="30"/>
      <c r="AA447" s="1"/>
    </row>
    <row r="448" spans="2:27" s="20" customFormat="1" x14ac:dyDescent="0.25">
      <c r="B448" s="145"/>
      <c r="C448" s="146"/>
      <c r="D448" s="146"/>
      <c r="P448" s="1"/>
      <c r="Q448" s="30"/>
      <c r="AA448" s="1"/>
    </row>
    <row r="449" spans="2:27" s="20" customFormat="1" x14ac:dyDescent="0.25">
      <c r="B449" s="145"/>
      <c r="C449" s="146"/>
      <c r="D449" s="146"/>
      <c r="P449" s="1"/>
      <c r="Q449" s="30"/>
      <c r="AA449" s="1"/>
    </row>
    <row r="450" spans="2:27" s="20" customFormat="1" x14ac:dyDescent="0.25">
      <c r="B450" s="145"/>
      <c r="C450" s="146"/>
      <c r="D450" s="146"/>
      <c r="P450" s="1"/>
      <c r="Q450" s="30"/>
      <c r="AA450" s="1"/>
    </row>
    <row r="451" spans="2:27" s="20" customFormat="1" x14ac:dyDescent="0.25">
      <c r="B451" s="145"/>
      <c r="C451" s="146"/>
      <c r="D451" s="146"/>
      <c r="P451" s="1"/>
      <c r="Q451" s="30"/>
      <c r="AA451" s="1"/>
    </row>
    <row r="452" spans="2:27" s="20" customFormat="1" x14ac:dyDescent="0.25">
      <c r="B452" s="145"/>
      <c r="C452" s="146"/>
      <c r="D452" s="146"/>
      <c r="P452" s="1"/>
      <c r="Q452" s="30"/>
      <c r="AA452" s="1"/>
    </row>
    <row r="453" spans="2:27" s="20" customFormat="1" x14ac:dyDescent="0.25">
      <c r="B453" s="145"/>
      <c r="C453" s="146"/>
      <c r="D453" s="146"/>
      <c r="P453" s="1"/>
      <c r="Q453" s="30"/>
      <c r="AA453" s="1"/>
    </row>
    <row r="454" spans="2:27" s="20" customFormat="1" x14ac:dyDescent="0.25">
      <c r="B454" s="145"/>
      <c r="C454" s="146"/>
      <c r="D454" s="146"/>
      <c r="P454" s="1"/>
      <c r="Q454" s="30"/>
      <c r="AA454" s="1"/>
    </row>
    <row r="455" spans="2:27" s="20" customFormat="1" x14ac:dyDescent="0.25">
      <c r="B455" s="145"/>
      <c r="C455" s="146"/>
      <c r="D455" s="146"/>
      <c r="P455" s="1"/>
      <c r="Q455" s="30"/>
      <c r="AA455" s="1"/>
    </row>
    <row r="456" spans="2:27" s="20" customFormat="1" x14ac:dyDescent="0.25">
      <c r="B456" s="145"/>
      <c r="C456" s="146"/>
      <c r="D456" s="146"/>
      <c r="P456" s="1"/>
      <c r="Q456" s="30"/>
      <c r="AA456" s="1"/>
    </row>
    <row r="457" spans="2:27" s="20" customFormat="1" x14ac:dyDescent="0.25">
      <c r="B457" s="145"/>
      <c r="C457" s="146"/>
      <c r="D457" s="146"/>
      <c r="P457" s="1"/>
      <c r="Q457" s="30"/>
      <c r="AA457" s="1"/>
    </row>
    <row r="458" spans="2:27" s="20" customFormat="1" x14ac:dyDescent="0.25">
      <c r="B458" s="145"/>
      <c r="C458" s="146"/>
      <c r="D458" s="146"/>
      <c r="P458" s="1"/>
      <c r="Q458" s="30"/>
      <c r="AA458" s="1"/>
    </row>
    <row r="459" spans="2:27" s="20" customFormat="1" x14ac:dyDescent="0.25">
      <c r="B459" s="145"/>
      <c r="C459" s="146"/>
      <c r="D459" s="146"/>
      <c r="P459" s="1"/>
      <c r="Q459" s="30"/>
      <c r="AA459" s="1"/>
    </row>
    <row r="460" spans="2:27" s="20" customFormat="1" x14ac:dyDescent="0.25">
      <c r="B460" s="145"/>
      <c r="C460" s="146"/>
      <c r="D460" s="146"/>
      <c r="P460" s="1"/>
      <c r="Q460" s="30"/>
      <c r="AA460" s="1"/>
    </row>
    <row r="461" spans="2:27" s="20" customFormat="1" x14ac:dyDescent="0.25">
      <c r="B461" s="145"/>
      <c r="C461" s="146"/>
      <c r="D461" s="146"/>
      <c r="P461" s="1"/>
      <c r="Q461" s="30"/>
      <c r="AA461" s="1"/>
    </row>
    <row r="462" spans="2:27" s="20" customFormat="1" x14ac:dyDescent="0.25">
      <c r="B462" s="145"/>
      <c r="C462" s="146"/>
      <c r="D462" s="146"/>
      <c r="P462" s="1"/>
      <c r="Q462" s="30"/>
      <c r="AA462" s="1"/>
    </row>
    <row r="463" spans="2:27" s="20" customFormat="1" x14ac:dyDescent="0.25">
      <c r="B463" s="145"/>
      <c r="C463" s="146"/>
      <c r="D463" s="146"/>
      <c r="P463" s="1"/>
      <c r="Q463" s="30"/>
      <c r="AA463" s="1"/>
    </row>
    <row r="464" spans="2:27" s="20" customFormat="1" x14ac:dyDescent="0.25">
      <c r="B464" s="145"/>
      <c r="C464" s="146"/>
      <c r="D464" s="146"/>
      <c r="P464" s="1"/>
      <c r="Q464" s="30"/>
      <c r="AA464" s="1"/>
    </row>
    <row r="465" spans="2:27" s="20" customFormat="1" x14ac:dyDescent="0.25">
      <c r="B465" s="145"/>
      <c r="C465" s="146"/>
      <c r="D465" s="146"/>
      <c r="P465" s="1"/>
      <c r="Q465" s="30"/>
      <c r="AA465" s="1"/>
    </row>
    <row r="466" spans="2:27" s="20" customFormat="1" x14ac:dyDescent="0.25">
      <c r="B466" s="145"/>
      <c r="C466" s="146"/>
      <c r="D466" s="146"/>
      <c r="P466" s="1"/>
      <c r="Q466" s="30"/>
      <c r="AA466" s="1"/>
    </row>
    <row r="467" spans="2:27" s="20" customFormat="1" x14ac:dyDescent="0.25">
      <c r="B467" s="145"/>
      <c r="C467" s="146"/>
      <c r="D467" s="146"/>
      <c r="P467" s="1"/>
      <c r="Q467" s="30"/>
      <c r="AA467" s="1"/>
    </row>
    <row r="468" spans="2:27" s="20" customFormat="1" x14ac:dyDescent="0.25">
      <c r="B468" s="145"/>
      <c r="C468" s="146"/>
      <c r="D468" s="146"/>
      <c r="P468" s="1"/>
      <c r="Q468" s="30"/>
      <c r="AA468" s="1"/>
    </row>
    <row r="469" spans="2:27" s="20" customFormat="1" x14ac:dyDescent="0.25">
      <c r="B469" s="145"/>
      <c r="C469" s="146"/>
      <c r="D469" s="146"/>
      <c r="P469" s="1"/>
      <c r="Q469" s="30"/>
      <c r="AA469" s="1"/>
    </row>
    <row r="470" spans="2:27" s="20" customFormat="1" x14ac:dyDescent="0.25">
      <c r="B470" s="145"/>
      <c r="C470" s="146"/>
      <c r="D470" s="146"/>
      <c r="P470" s="1"/>
      <c r="Q470" s="30"/>
      <c r="AA470" s="1"/>
    </row>
    <row r="471" spans="2:27" s="20" customFormat="1" x14ac:dyDescent="0.25">
      <c r="B471" s="145"/>
      <c r="C471" s="146"/>
      <c r="D471" s="146"/>
      <c r="P471" s="1"/>
      <c r="Q471" s="30"/>
      <c r="AA471" s="1"/>
    </row>
    <row r="472" spans="2:27" s="20" customFormat="1" x14ac:dyDescent="0.25">
      <c r="B472" s="145"/>
      <c r="C472" s="146"/>
      <c r="D472" s="146"/>
      <c r="P472" s="1"/>
      <c r="Q472" s="30"/>
      <c r="AA472" s="1"/>
    </row>
    <row r="473" spans="2:27" s="20" customFormat="1" x14ac:dyDescent="0.25">
      <c r="B473" s="145"/>
      <c r="C473" s="146"/>
      <c r="D473" s="146"/>
      <c r="P473" s="1"/>
      <c r="Q473" s="30"/>
      <c r="AA473" s="1"/>
    </row>
    <row r="474" spans="2:27" s="20" customFormat="1" x14ac:dyDescent="0.25">
      <c r="B474" s="145"/>
      <c r="C474" s="146"/>
      <c r="D474" s="146"/>
      <c r="P474" s="1"/>
      <c r="Q474" s="30"/>
      <c r="AA474" s="1"/>
    </row>
    <row r="475" spans="2:27" s="20" customFormat="1" x14ac:dyDescent="0.25">
      <c r="B475" s="145"/>
      <c r="C475" s="146"/>
      <c r="D475" s="146"/>
      <c r="P475" s="1"/>
      <c r="Q475" s="30"/>
      <c r="AA475" s="1"/>
    </row>
    <row r="476" spans="2:27" s="20" customFormat="1" x14ac:dyDescent="0.25">
      <c r="B476" s="145"/>
      <c r="C476" s="146"/>
      <c r="D476" s="146"/>
      <c r="P476" s="1"/>
      <c r="Q476" s="30"/>
      <c r="AA476" s="1"/>
    </row>
    <row r="477" spans="2:27" s="20" customFormat="1" x14ac:dyDescent="0.25">
      <c r="B477" s="145"/>
      <c r="C477" s="146"/>
      <c r="D477" s="146"/>
      <c r="P477" s="1"/>
      <c r="Q477" s="30"/>
      <c r="AA477" s="1"/>
    </row>
    <row r="478" spans="2:27" s="20" customFormat="1" x14ac:dyDescent="0.25">
      <c r="B478" s="145"/>
      <c r="C478" s="146"/>
      <c r="D478" s="146"/>
      <c r="P478" s="1"/>
      <c r="Q478" s="30"/>
      <c r="AA478" s="1"/>
    </row>
    <row r="479" spans="2:27" s="20" customFormat="1" x14ac:dyDescent="0.25">
      <c r="B479" s="145"/>
      <c r="C479" s="146"/>
      <c r="D479" s="146"/>
      <c r="P479" s="1"/>
      <c r="Q479" s="30"/>
      <c r="AA479" s="1"/>
    </row>
    <row r="480" spans="2:27" s="20" customFormat="1" x14ac:dyDescent="0.25">
      <c r="B480" s="145"/>
      <c r="C480" s="146"/>
      <c r="D480" s="146"/>
      <c r="P480" s="1"/>
      <c r="Q480" s="30"/>
      <c r="AA480" s="1"/>
    </row>
    <row r="481" spans="2:27" s="20" customFormat="1" x14ac:dyDescent="0.25">
      <c r="B481" s="145"/>
      <c r="C481" s="146"/>
      <c r="D481" s="146"/>
      <c r="P481" s="1"/>
      <c r="Q481" s="30"/>
      <c r="AA481" s="1"/>
    </row>
    <row r="482" spans="2:27" s="20" customFormat="1" x14ac:dyDescent="0.25">
      <c r="B482" s="145"/>
      <c r="C482" s="146"/>
      <c r="D482" s="146"/>
      <c r="P482" s="1"/>
      <c r="Q482" s="30"/>
      <c r="AA482" s="1"/>
    </row>
    <row r="483" spans="2:27" s="20" customFormat="1" x14ac:dyDescent="0.25">
      <c r="B483" s="145"/>
      <c r="C483" s="146"/>
      <c r="D483" s="146"/>
      <c r="P483" s="1"/>
      <c r="Q483" s="30"/>
      <c r="AA483" s="1"/>
    </row>
    <row r="484" spans="2:27" s="20" customFormat="1" x14ac:dyDescent="0.25">
      <c r="B484" s="145"/>
      <c r="C484" s="146"/>
      <c r="D484" s="146"/>
      <c r="P484" s="1"/>
      <c r="Q484" s="30"/>
      <c r="AA484" s="1"/>
    </row>
    <row r="485" spans="2:27" s="20" customFormat="1" x14ac:dyDescent="0.25">
      <c r="B485" s="145"/>
      <c r="C485" s="146"/>
      <c r="D485" s="146"/>
      <c r="P485" s="1"/>
      <c r="Q485" s="30"/>
      <c r="AA485" s="1"/>
    </row>
    <row r="486" spans="2:27" s="20" customFormat="1" x14ac:dyDescent="0.25">
      <c r="B486" s="145"/>
      <c r="C486" s="146"/>
      <c r="D486" s="146"/>
      <c r="P486" s="1"/>
      <c r="Q486" s="30"/>
      <c r="AA486" s="1"/>
    </row>
    <row r="487" spans="2:27" s="20" customFormat="1" x14ac:dyDescent="0.25">
      <c r="B487" s="145"/>
      <c r="C487" s="146"/>
      <c r="D487" s="146"/>
      <c r="P487" s="1"/>
      <c r="Q487" s="30"/>
      <c r="AA487" s="1"/>
    </row>
    <row r="488" spans="2:27" s="20" customFormat="1" x14ac:dyDescent="0.25">
      <c r="B488" s="145"/>
      <c r="C488" s="146"/>
      <c r="D488" s="146"/>
      <c r="P488" s="1"/>
      <c r="Q488" s="30"/>
      <c r="AA488" s="1"/>
    </row>
    <row r="489" spans="2:27" s="20" customFormat="1" x14ac:dyDescent="0.25">
      <c r="B489" s="145"/>
      <c r="C489" s="146"/>
      <c r="D489" s="146"/>
      <c r="P489" s="1"/>
      <c r="Q489" s="30"/>
      <c r="AA489" s="1"/>
    </row>
    <row r="490" spans="2:27" s="20" customFormat="1" x14ac:dyDescent="0.25">
      <c r="B490" s="145"/>
      <c r="C490" s="146"/>
      <c r="D490" s="146"/>
      <c r="P490" s="1"/>
      <c r="Q490" s="30"/>
      <c r="AA490" s="1"/>
    </row>
    <row r="491" spans="2:27" s="20" customFormat="1" x14ac:dyDescent="0.25">
      <c r="B491" s="145"/>
      <c r="C491" s="146"/>
      <c r="D491" s="146"/>
      <c r="P491" s="1"/>
      <c r="Q491" s="30"/>
      <c r="AA491" s="1"/>
    </row>
    <row r="492" spans="2:27" s="20" customFormat="1" x14ac:dyDescent="0.25">
      <c r="B492" s="145"/>
      <c r="C492" s="146"/>
      <c r="D492" s="146"/>
      <c r="P492" s="1"/>
      <c r="Q492" s="30"/>
      <c r="AA492" s="1"/>
    </row>
    <row r="493" spans="2:27" s="20" customFormat="1" x14ac:dyDescent="0.25">
      <c r="B493" s="145"/>
      <c r="C493" s="146"/>
      <c r="D493" s="146"/>
      <c r="P493" s="1"/>
      <c r="Q493" s="30"/>
      <c r="AA493" s="1"/>
    </row>
    <row r="494" spans="2:27" s="20" customFormat="1" x14ac:dyDescent="0.25">
      <c r="B494" s="145"/>
      <c r="C494" s="146"/>
      <c r="D494" s="146"/>
      <c r="P494" s="1"/>
      <c r="Q494" s="30"/>
      <c r="AA494" s="1"/>
    </row>
    <row r="495" spans="2:27" s="20" customFormat="1" x14ac:dyDescent="0.25">
      <c r="B495" s="145"/>
      <c r="C495" s="146"/>
      <c r="D495" s="146"/>
      <c r="P495" s="1"/>
      <c r="Q495" s="30"/>
      <c r="AA495" s="1"/>
    </row>
    <row r="496" spans="2:27" s="20" customFormat="1" x14ac:dyDescent="0.25">
      <c r="B496" s="145"/>
      <c r="C496" s="146"/>
      <c r="D496" s="146"/>
      <c r="P496" s="1"/>
      <c r="Q496" s="30"/>
      <c r="AA496" s="1"/>
    </row>
    <row r="497" spans="2:27" s="20" customFormat="1" x14ac:dyDescent="0.25">
      <c r="B497" s="145"/>
      <c r="C497" s="146"/>
      <c r="D497" s="146"/>
      <c r="P497" s="1"/>
      <c r="Q497" s="30"/>
      <c r="AA497" s="1"/>
    </row>
    <row r="498" spans="2:27" s="20" customFormat="1" x14ac:dyDescent="0.25">
      <c r="B498" s="145"/>
      <c r="C498" s="146"/>
      <c r="D498" s="146"/>
      <c r="P498" s="1"/>
      <c r="Q498" s="30"/>
      <c r="AA498" s="1"/>
    </row>
    <row r="499" spans="2:27" s="20" customFormat="1" x14ac:dyDescent="0.25">
      <c r="B499" s="145"/>
      <c r="C499" s="146"/>
      <c r="D499" s="146"/>
      <c r="P499" s="1"/>
      <c r="Q499" s="30"/>
      <c r="AA499" s="1"/>
    </row>
    <row r="500" spans="2:27" s="20" customFormat="1" x14ac:dyDescent="0.25">
      <c r="B500" s="145"/>
      <c r="C500" s="146"/>
      <c r="D500" s="146"/>
      <c r="P500" s="1"/>
      <c r="Q500" s="30"/>
      <c r="AA500" s="1"/>
    </row>
    <row r="501" spans="2:27" s="20" customFormat="1" x14ac:dyDescent="0.25">
      <c r="B501" s="145"/>
      <c r="C501" s="146"/>
      <c r="D501" s="146"/>
      <c r="P501" s="1"/>
      <c r="Q501" s="30"/>
      <c r="AA501" s="1"/>
    </row>
    <row r="502" spans="2:27" s="20" customFormat="1" x14ac:dyDescent="0.25">
      <c r="B502" s="145"/>
      <c r="C502" s="146"/>
      <c r="D502" s="146"/>
      <c r="P502" s="1"/>
      <c r="Q502" s="30"/>
      <c r="AA502" s="1"/>
    </row>
    <row r="503" spans="2:27" s="20" customFormat="1" x14ac:dyDescent="0.25">
      <c r="B503" s="145"/>
      <c r="C503" s="146"/>
      <c r="D503" s="146"/>
      <c r="P503" s="1"/>
      <c r="Q503" s="30"/>
      <c r="AA503" s="1"/>
    </row>
    <row r="504" spans="2:27" s="20" customFormat="1" x14ac:dyDescent="0.25">
      <c r="B504" s="145"/>
      <c r="C504" s="146"/>
      <c r="D504" s="146"/>
      <c r="P504" s="1"/>
      <c r="Q504" s="30"/>
      <c r="AA504" s="1"/>
    </row>
    <row r="505" spans="2:27" s="20" customFormat="1" x14ac:dyDescent="0.25">
      <c r="B505" s="145"/>
      <c r="C505" s="146"/>
      <c r="D505" s="146"/>
      <c r="P505" s="1"/>
      <c r="Q505" s="30"/>
      <c r="AA505" s="1"/>
    </row>
    <row r="506" spans="2:27" s="20" customFormat="1" x14ac:dyDescent="0.25">
      <c r="B506" s="145"/>
      <c r="C506" s="146"/>
      <c r="D506" s="146"/>
      <c r="P506" s="1"/>
      <c r="Q506" s="30"/>
      <c r="AA506" s="1"/>
    </row>
    <row r="507" spans="2:27" s="20" customFormat="1" x14ac:dyDescent="0.25">
      <c r="B507" s="145"/>
      <c r="C507" s="146"/>
      <c r="D507" s="146"/>
      <c r="P507" s="1"/>
      <c r="Q507" s="30"/>
      <c r="AA507" s="1"/>
    </row>
    <row r="508" spans="2:27" s="20" customFormat="1" x14ac:dyDescent="0.25">
      <c r="B508" s="145"/>
      <c r="C508" s="146"/>
      <c r="D508" s="146"/>
      <c r="P508" s="1"/>
      <c r="Q508" s="30"/>
      <c r="AA508" s="1"/>
    </row>
    <row r="509" spans="2:27" s="20" customFormat="1" x14ac:dyDescent="0.25">
      <c r="B509" s="145"/>
      <c r="C509" s="146"/>
      <c r="D509" s="146"/>
      <c r="P509" s="1"/>
      <c r="Q509" s="30"/>
      <c r="AA509" s="1"/>
    </row>
    <row r="510" spans="2:27" s="20" customFormat="1" x14ac:dyDescent="0.25">
      <c r="B510" s="145"/>
      <c r="C510" s="146"/>
      <c r="D510" s="146"/>
      <c r="P510" s="1"/>
      <c r="Q510" s="30"/>
      <c r="AA510" s="1"/>
    </row>
    <row r="511" spans="2:27" s="20" customFormat="1" x14ac:dyDescent="0.25">
      <c r="B511" s="145"/>
      <c r="C511" s="146"/>
      <c r="D511" s="146"/>
      <c r="P511" s="1"/>
      <c r="Q511" s="30"/>
      <c r="AA511" s="1"/>
    </row>
    <row r="512" spans="2:27" s="20" customFormat="1" x14ac:dyDescent="0.25">
      <c r="B512" s="145"/>
      <c r="C512" s="146"/>
      <c r="D512" s="146"/>
      <c r="P512" s="1"/>
      <c r="Q512" s="30"/>
      <c r="AA512" s="1"/>
    </row>
    <row r="513" spans="2:27" s="20" customFormat="1" x14ac:dyDescent="0.25">
      <c r="B513" s="145"/>
      <c r="C513" s="146"/>
      <c r="D513" s="146"/>
      <c r="P513" s="1"/>
      <c r="Q513" s="30"/>
      <c r="AA513" s="1"/>
    </row>
    <row r="514" spans="2:27" s="20" customFormat="1" x14ac:dyDescent="0.25">
      <c r="B514" s="145"/>
      <c r="C514" s="146"/>
      <c r="D514" s="146"/>
      <c r="P514" s="1"/>
      <c r="Q514" s="30"/>
      <c r="AA514" s="1"/>
    </row>
    <row r="515" spans="2:27" s="20" customFormat="1" x14ac:dyDescent="0.25">
      <c r="B515" s="145"/>
      <c r="C515" s="146"/>
      <c r="D515" s="146"/>
      <c r="P515" s="1"/>
      <c r="Q515" s="30"/>
      <c r="AA515" s="1"/>
    </row>
    <row r="516" spans="2:27" s="20" customFormat="1" x14ac:dyDescent="0.25">
      <c r="B516" s="145"/>
      <c r="C516" s="146"/>
      <c r="D516" s="146"/>
      <c r="P516" s="1"/>
      <c r="Q516" s="30"/>
      <c r="AA516" s="1"/>
    </row>
    <row r="517" spans="2:27" s="20" customFormat="1" x14ac:dyDescent="0.25">
      <c r="B517" s="145"/>
      <c r="C517" s="146"/>
      <c r="D517" s="146"/>
      <c r="P517" s="1"/>
      <c r="Q517" s="30"/>
      <c r="AA517" s="1"/>
    </row>
    <row r="518" spans="2:27" s="20" customFormat="1" x14ac:dyDescent="0.25">
      <c r="B518" s="145"/>
      <c r="C518" s="146"/>
      <c r="D518" s="146"/>
      <c r="P518" s="1"/>
      <c r="Q518" s="30"/>
      <c r="AA518" s="1"/>
    </row>
    <row r="519" spans="2:27" s="20" customFormat="1" x14ac:dyDescent="0.25">
      <c r="B519" s="145"/>
      <c r="C519" s="146"/>
      <c r="D519" s="146"/>
      <c r="P519" s="1"/>
      <c r="Q519" s="30"/>
      <c r="AA519" s="1"/>
    </row>
    <row r="520" spans="2:27" s="20" customFormat="1" x14ac:dyDescent="0.25">
      <c r="B520" s="145"/>
      <c r="C520" s="146"/>
      <c r="D520" s="146"/>
      <c r="P520" s="1"/>
      <c r="Q520" s="30"/>
      <c r="AA520" s="1"/>
    </row>
    <row r="521" spans="2:27" s="20" customFormat="1" x14ac:dyDescent="0.25">
      <c r="B521" s="145"/>
      <c r="C521" s="146"/>
      <c r="D521" s="146"/>
      <c r="P521" s="1"/>
      <c r="Q521" s="30"/>
      <c r="AA521" s="1"/>
    </row>
    <row r="522" spans="2:27" s="20" customFormat="1" x14ac:dyDescent="0.25">
      <c r="B522" s="145"/>
      <c r="C522" s="146"/>
      <c r="D522" s="146"/>
      <c r="P522" s="1"/>
      <c r="Q522" s="30"/>
      <c r="AA522" s="1"/>
    </row>
    <row r="523" spans="2:27" s="20" customFormat="1" x14ac:dyDescent="0.25">
      <c r="B523" s="145"/>
      <c r="C523" s="146"/>
      <c r="D523" s="146"/>
      <c r="P523" s="1"/>
      <c r="Q523" s="30"/>
      <c r="AA523" s="1"/>
    </row>
    <row r="524" spans="2:27" s="20" customFormat="1" x14ac:dyDescent="0.25">
      <c r="B524" s="145"/>
      <c r="C524" s="146"/>
      <c r="D524" s="146"/>
      <c r="P524" s="1"/>
      <c r="Q524" s="30"/>
      <c r="AA524" s="1"/>
    </row>
    <row r="525" spans="2:27" s="20" customFormat="1" x14ac:dyDescent="0.25">
      <c r="B525" s="145"/>
      <c r="C525" s="146"/>
      <c r="D525" s="146"/>
      <c r="P525" s="1"/>
      <c r="Q525" s="30"/>
      <c r="AA525" s="1"/>
    </row>
    <row r="526" spans="2:27" s="20" customFormat="1" x14ac:dyDescent="0.25">
      <c r="B526" s="145"/>
      <c r="C526" s="146"/>
      <c r="D526" s="146"/>
      <c r="P526" s="1"/>
      <c r="Q526" s="30"/>
      <c r="AA526" s="1"/>
    </row>
    <row r="527" spans="2:27" s="20" customFormat="1" x14ac:dyDescent="0.25">
      <c r="B527" s="145"/>
      <c r="C527" s="146"/>
      <c r="D527" s="146"/>
      <c r="P527" s="1"/>
      <c r="Q527" s="30"/>
      <c r="AA527" s="1"/>
    </row>
    <row r="528" spans="2:27" s="20" customFormat="1" x14ac:dyDescent="0.25">
      <c r="B528" s="145"/>
      <c r="C528" s="146"/>
      <c r="D528" s="146"/>
      <c r="P528" s="1"/>
      <c r="Q528" s="30"/>
      <c r="AA528" s="1"/>
    </row>
    <row r="529" spans="2:27" s="20" customFormat="1" x14ac:dyDescent="0.25">
      <c r="B529" s="145"/>
      <c r="C529" s="146"/>
      <c r="D529" s="146"/>
      <c r="P529" s="1"/>
      <c r="Q529" s="30"/>
      <c r="AA529" s="1"/>
    </row>
    <row r="530" spans="2:27" s="20" customFormat="1" x14ac:dyDescent="0.25">
      <c r="B530" s="145"/>
      <c r="C530" s="146"/>
      <c r="D530" s="146"/>
      <c r="P530" s="1"/>
      <c r="Q530" s="30"/>
      <c r="AA530" s="1"/>
    </row>
    <row r="531" spans="2:27" s="20" customFormat="1" x14ac:dyDescent="0.25">
      <c r="B531" s="145"/>
      <c r="C531" s="146"/>
      <c r="D531" s="146"/>
      <c r="P531" s="1"/>
      <c r="Q531" s="30"/>
      <c r="AA531" s="1"/>
    </row>
    <row r="532" spans="2:27" s="20" customFormat="1" x14ac:dyDescent="0.25">
      <c r="B532" s="145"/>
      <c r="C532" s="146"/>
      <c r="D532" s="146"/>
      <c r="P532" s="1"/>
      <c r="Q532" s="30"/>
      <c r="AA532" s="1"/>
    </row>
    <row r="533" spans="2:27" s="20" customFormat="1" x14ac:dyDescent="0.25">
      <c r="B533" s="145"/>
      <c r="C533" s="146"/>
      <c r="D533" s="146"/>
      <c r="P533" s="1"/>
      <c r="Q533" s="30"/>
      <c r="AA533" s="1"/>
    </row>
    <row r="534" spans="2:27" s="20" customFormat="1" x14ac:dyDescent="0.25">
      <c r="B534" s="145"/>
      <c r="C534" s="146"/>
      <c r="D534" s="146"/>
      <c r="P534" s="1"/>
      <c r="Q534" s="30"/>
      <c r="AA534" s="1"/>
    </row>
    <row r="535" spans="2:27" s="20" customFormat="1" x14ac:dyDescent="0.25">
      <c r="B535" s="145"/>
      <c r="C535" s="146"/>
      <c r="D535" s="146"/>
      <c r="P535" s="1"/>
      <c r="Q535" s="30"/>
      <c r="AA535" s="1"/>
    </row>
    <row r="536" spans="2:27" s="20" customFormat="1" x14ac:dyDescent="0.25">
      <c r="B536" s="145"/>
      <c r="C536" s="146"/>
      <c r="D536" s="146"/>
      <c r="P536" s="1"/>
      <c r="Q536" s="30"/>
      <c r="AA536" s="1"/>
    </row>
    <row r="537" spans="2:27" s="20" customFormat="1" x14ac:dyDescent="0.25">
      <c r="B537" s="145"/>
      <c r="C537" s="146"/>
      <c r="D537" s="146"/>
      <c r="P537" s="1"/>
      <c r="Q537" s="30"/>
      <c r="AA537" s="1"/>
    </row>
    <row r="538" spans="2:27" s="20" customFormat="1" x14ac:dyDescent="0.25">
      <c r="B538" s="145"/>
      <c r="C538" s="146"/>
      <c r="D538" s="146"/>
      <c r="P538" s="1"/>
      <c r="Q538" s="30"/>
      <c r="AA538" s="1"/>
    </row>
    <row r="539" spans="2:27" s="20" customFormat="1" x14ac:dyDescent="0.25">
      <c r="B539" s="145"/>
      <c r="C539" s="146"/>
      <c r="D539" s="146"/>
      <c r="P539" s="1"/>
      <c r="Q539" s="30"/>
      <c r="AA539" s="1"/>
    </row>
    <row r="540" spans="2:27" s="20" customFormat="1" x14ac:dyDescent="0.25">
      <c r="B540" s="145"/>
      <c r="C540" s="146"/>
      <c r="D540" s="146"/>
      <c r="P540" s="1"/>
      <c r="Q540" s="30"/>
      <c r="AA540" s="1"/>
    </row>
    <row r="541" spans="2:27" s="20" customFormat="1" x14ac:dyDescent="0.25">
      <c r="B541" s="145"/>
      <c r="C541" s="146"/>
      <c r="D541" s="146"/>
      <c r="P541" s="1"/>
      <c r="Q541" s="30"/>
      <c r="AA541" s="1"/>
    </row>
    <row r="542" spans="2:27" s="20" customFormat="1" x14ac:dyDescent="0.25">
      <c r="B542" s="145"/>
      <c r="C542" s="146"/>
      <c r="D542" s="146"/>
      <c r="P542" s="1"/>
      <c r="Q542" s="30"/>
      <c r="AA542" s="1"/>
    </row>
    <row r="543" spans="2:27" s="20" customFormat="1" x14ac:dyDescent="0.25">
      <c r="B543" s="145"/>
      <c r="C543" s="146"/>
      <c r="D543" s="146"/>
      <c r="P543" s="1"/>
      <c r="Q543" s="30"/>
      <c r="AA543" s="1"/>
    </row>
    <row r="544" spans="2:27" s="20" customFormat="1" x14ac:dyDescent="0.25">
      <c r="B544" s="145"/>
      <c r="C544" s="146"/>
      <c r="D544" s="146"/>
      <c r="P544" s="1"/>
      <c r="Q544" s="30"/>
      <c r="AA544" s="1"/>
    </row>
    <row r="545" spans="2:27" s="20" customFormat="1" x14ac:dyDescent="0.25">
      <c r="B545" s="145"/>
      <c r="C545" s="146"/>
      <c r="D545" s="146"/>
      <c r="P545" s="1"/>
      <c r="Q545" s="30"/>
      <c r="AA545" s="1"/>
    </row>
    <row r="546" spans="2:27" s="20" customFormat="1" x14ac:dyDescent="0.25">
      <c r="B546" s="145"/>
      <c r="C546" s="146"/>
      <c r="D546" s="146"/>
      <c r="P546" s="1"/>
      <c r="Q546" s="30"/>
      <c r="AA546" s="1"/>
    </row>
    <row r="547" spans="2:27" s="20" customFormat="1" x14ac:dyDescent="0.25">
      <c r="B547" s="145"/>
      <c r="C547" s="146"/>
      <c r="D547" s="146"/>
      <c r="P547" s="1"/>
      <c r="Q547" s="30"/>
      <c r="AA547" s="1"/>
    </row>
    <row r="548" spans="2:27" s="20" customFormat="1" x14ac:dyDescent="0.25">
      <c r="B548" s="145"/>
      <c r="C548" s="146"/>
      <c r="D548" s="146"/>
      <c r="P548" s="1"/>
      <c r="Q548" s="30"/>
      <c r="AA548" s="1"/>
    </row>
    <row r="549" spans="2:27" s="20" customFormat="1" x14ac:dyDescent="0.25">
      <c r="B549" s="145"/>
      <c r="C549" s="146"/>
      <c r="D549" s="146"/>
      <c r="P549" s="1"/>
      <c r="Q549" s="30"/>
      <c r="AA549" s="1"/>
    </row>
    <row r="550" spans="2:27" s="20" customFormat="1" x14ac:dyDescent="0.25">
      <c r="B550" s="145"/>
      <c r="C550" s="146"/>
      <c r="D550" s="146"/>
      <c r="P550" s="1"/>
      <c r="Q550" s="30"/>
      <c r="AA550" s="1"/>
    </row>
    <row r="551" spans="2:27" s="20" customFormat="1" x14ac:dyDescent="0.25">
      <c r="B551" s="145"/>
      <c r="C551" s="146"/>
      <c r="D551" s="146"/>
      <c r="P551" s="1"/>
      <c r="Q551" s="30"/>
      <c r="AA551" s="1"/>
    </row>
    <row r="552" spans="2:27" s="20" customFormat="1" x14ac:dyDescent="0.25">
      <c r="B552" s="145"/>
      <c r="C552" s="146"/>
      <c r="D552" s="146"/>
      <c r="P552" s="1"/>
      <c r="Q552" s="30"/>
      <c r="AA552" s="1"/>
    </row>
    <row r="553" spans="2:27" s="20" customFormat="1" x14ac:dyDescent="0.25">
      <c r="B553" s="145"/>
      <c r="C553" s="146"/>
      <c r="D553" s="146"/>
      <c r="P553" s="1"/>
      <c r="Q553" s="30"/>
      <c r="AA553" s="1"/>
    </row>
    <row r="554" spans="2:27" s="20" customFormat="1" x14ac:dyDescent="0.25">
      <c r="B554" s="145"/>
      <c r="C554" s="146"/>
      <c r="D554" s="146"/>
      <c r="P554" s="1"/>
      <c r="Q554" s="30"/>
      <c r="AA554" s="1"/>
    </row>
    <row r="555" spans="2:27" s="20" customFormat="1" x14ac:dyDescent="0.25">
      <c r="B555" s="145"/>
      <c r="C555" s="146"/>
      <c r="D555" s="146"/>
      <c r="P555" s="1"/>
      <c r="Q555" s="30"/>
      <c r="AA555" s="1"/>
    </row>
    <row r="556" spans="2:27" s="20" customFormat="1" x14ac:dyDescent="0.25">
      <c r="B556" s="145"/>
      <c r="C556" s="146"/>
      <c r="D556" s="146"/>
      <c r="P556" s="1"/>
      <c r="Q556" s="30"/>
      <c r="AA556" s="1"/>
    </row>
    <row r="557" spans="2:27" s="20" customFormat="1" x14ac:dyDescent="0.25">
      <c r="B557" s="145"/>
      <c r="C557" s="146"/>
      <c r="D557" s="146"/>
      <c r="P557" s="1"/>
      <c r="Q557" s="30"/>
      <c r="AA557" s="1"/>
    </row>
    <row r="558" spans="2:27" s="20" customFormat="1" x14ac:dyDescent="0.25">
      <c r="B558" s="145"/>
      <c r="C558" s="146"/>
      <c r="D558" s="146"/>
      <c r="P558" s="1"/>
      <c r="Q558" s="30"/>
      <c r="AA558" s="1"/>
    </row>
    <row r="559" spans="2:27" s="20" customFormat="1" x14ac:dyDescent="0.25">
      <c r="B559" s="145"/>
      <c r="C559" s="146"/>
      <c r="D559" s="146"/>
      <c r="P559" s="1"/>
      <c r="Q559" s="30"/>
      <c r="AA559" s="1"/>
    </row>
    <row r="560" spans="2:27" s="20" customFormat="1" x14ac:dyDescent="0.25">
      <c r="B560" s="145"/>
      <c r="C560" s="146"/>
      <c r="D560" s="146"/>
      <c r="P560" s="1"/>
      <c r="Q560" s="30"/>
      <c r="AA560" s="1"/>
    </row>
    <row r="561" spans="2:27" s="20" customFormat="1" x14ac:dyDescent="0.25">
      <c r="B561" s="145"/>
      <c r="C561" s="146"/>
      <c r="D561" s="146"/>
      <c r="P561" s="1"/>
      <c r="Q561" s="30"/>
      <c r="AA561" s="1"/>
    </row>
    <row r="562" spans="2:27" s="20" customFormat="1" x14ac:dyDescent="0.25">
      <c r="B562" s="145"/>
      <c r="C562" s="146"/>
      <c r="D562" s="146"/>
      <c r="P562" s="1"/>
      <c r="Q562" s="30"/>
      <c r="AA562" s="1"/>
    </row>
    <row r="563" spans="2:27" s="20" customFormat="1" x14ac:dyDescent="0.25">
      <c r="B563" s="145"/>
      <c r="C563" s="146"/>
      <c r="D563" s="146"/>
      <c r="P563" s="1"/>
      <c r="Q563" s="30"/>
      <c r="AA563" s="1"/>
    </row>
    <row r="564" spans="2:27" s="20" customFormat="1" x14ac:dyDescent="0.25">
      <c r="B564" s="145"/>
      <c r="C564" s="146"/>
      <c r="D564" s="146"/>
      <c r="P564" s="1"/>
      <c r="Q564" s="30"/>
      <c r="AA564" s="1"/>
    </row>
    <row r="565" spans="2:27" s="20" customFormat="1" x14ac:dyDescent="0.25">
      <c r="B565" s="145"/>
      <c r="C565" s="146"/>
      <c r="D565" s="146"/>
      <c r="P565" s="1"/>
      <c r="Q565" s="30"/>
      <c r="AA565" s="1"/>
    </row>
    <row r="566" spans="2:27" s="20" customFormat="1" x14ac:dyDescent="0.25">
      <c r="B566" s="145"/>
      <c r="C566" s="146"/>
      <c r="D566" s="146"/>
      <c r="P566" s="1"/>
      <c r="Q566" s="30"/>
      <c r="AA566" s="1"/>
    </row>
    <row r="567" spans="2:27" s="20" customFormat="1" x14ac:dyDescent="0.25">
      <c r="B567" s="145"/>
      <c r="C567" s="146"/>
      <c r="D567" s="146"/>
      <c r="P567" s="1"/>
      <c r="Q567" s="30"/>
      <c r="AA567" s="1"/>
    </row>
    <row r="568" spans="2:27" s="20" customFormat="1" x14ac:dyDescent="0.25">
      <c r="B568" s="145"/>
      <c r="C568" s="146"/>
      <c r="D568" s="146"/>
      <c r="P568" s="1"/>
      <c r="Q568" s="30"/>
      <c r="AA568" s="1"/>
    </row>
    <row r="569" spans="2:27" s="20" customFormat="1" x14ac:dyDescent="0.25">
      <c r="B569" s="145"/>
      <c r="C569" s="146"/>
      <c r="D569" s="146"/>
      <c r="P569" s="1"/>
      <c r="Q569" s="30"/>
      <c r="AA569" s="1"/>
    </row>
    <row r="570" spans="2:27" s="20" customFormat="1" x14ac:dyDescent="0.25">
      <c r="B570" s="145"/>
      <c r="C570" s="146"/>
      <c r="D570" s="146"/>
      <c r="P570" s="1"/>
      <c r="Q570" s="30"/>
      <c r="AA570" s="1"/>
    </row>
    <row r="571" spans="2:27" s="20" customFormat="1" x14ac:dyDescent="0.25">
      <c r="B571" s="145"/>
      <c r="C571" s="146"/>
      <c r="D571" s="146"/>
      <c r="P571" s="1"/>
      <c r="Q571" s="30"/>
      <c r="AA571" s="1"/>
    </row>
    <row r="572" spans="2:27" s="20" customFormat="1" x14ac:dyDescent="0.25">
      <c r="B572" s="145"/>
      <c r="C572" s="146"/>
      <c r="D572" s="146"/>
      <c r="P572" s="1"/>
      <c r="Q572" s="30"/>
      <c r="AA572" s="1"/>
    </row>
    <row r="573" spans="2:27" s="20" customFormat="1" x14ac:dyDescent="0.25">
      <c r="B573" s="145"/>
      <c r="C573" s="146"/>
      <c r="D573" s="146"/>
      <c r="P573" s="1"/>
      <c r="Q573" s="30"/>
      <c r="AA573" s="1"/>
    </row>
    <row r="574" spans="2:27" s="20" customFormat="1" x14ac:dyDescent="0.25">
      <c r="B574" s="145"/>
      <c r="C574" s="146"/>
      <c r="D574" s="146"/>
      <c r="P574" s="1"/>
      <c r="Q574" s="30"/>
      <c r="AA574" s="1"/>
    </row>
    <row r="575" spans="2:27" s="20" customFormat="1" x14ac:dyDescent="0.25">
      <c r="B575" s="145"/>
      <c r="C575" s="146"/>
      <c r="D575" s="146"/>
      <c r="P575" s="1"/>
      <c r="Q575" s="30"/>
      <c r="AA575" s="1"/>
    </row>
    <row r="576" spans="2:27" s="20" customFormat="1" x14ac:dyDescent="0.25">
      <c r="B576" s="145"/>
      <c r="C576" s="146"/>
      <c r="D576" s="146"/>
      <c r="P576" s="1"/>
      <c r="Q576" s="30"/>
      <c r="AA576" s="1"/>
    </row>
    <row r="577" spans="2:27" s="20" customFormat="1" x14ac:dyDescent="0.25">
      <c r="B577" s="145"/>
      <c r="C577" s="146"/>
      <c r="D577" s="146"/>
      <c r="P577" s="1"/>
      <c r="Q577" s="30"/>
      <c r="AA577" s="1"/>
    </row>
    <row r="578" spans="2:27" s="20" customFormat="1" x14ac:dyDescent="0.25">
      <c r="B578" s="145"/>
      <c r="C578" s="146"/>
      <c r="D578" s="146"/>
      <c r="P578" s="1"/>
      <c r="Q578" s="30"/>
      <c r="AA578" s="1"/>
    </row>
    <row r="579" spans="2:27" s="20" customFormat="1" x14ac:dyDescent="0.25">
      <c r="B579" s="145"/>
      <c r="C579" s="146"/>
      <c r="D579" s="146"/>
      <c r="P579" s="1"/>
      <c r="Q579" s="30"/>
      <c r="AA579" s="1"/>
    </row>
    <row r="580" spans="2:27" s="20" customFormat="1" x14ac:dyDescent="0.25">
      <c r="B580" s="145"/>
      <c r="C580" s="146"/>
      <c r="D580" s="146"/>
      <c r="P580" s="1"/>
      <c r="Q580" s="30"/>
      <c r="AA580" s="1"/>
    </row>
    <row r="581" spans="2:27" s="20" customFormat="1" x14ac:dyDescent="0.25">
      <c r="B581" s="145"/>
      <c r="C581" s="146"/>
      <c r="D581" s="146"/>
      <c r="P581" s="1"/>
      <c r="Q581" s="30"/>
      <c r="AA581" s="1"/>
    </row>
    <row r="582" spans="2:27" s="20" customFormat="1" x14ac:dyDescent="0.25">
      <c r="B582" s="145"/>
      <c r="C582" s="146"/>
      <c r="D582" s="146"/>
      <c r="P582" s="1"/>
      <c r="Q582" s="30"/>
      <c r="AA582" s="1"/>
    </row>
    <row r="583" spans="2:27" s="20" customFormat="1" x14ac:dyDescent="0.25">
      <c r="B583" s="145"/>
      <c r="C583" s="146"/>
      <c r="D583" s="146"/>
      <c r="P583" s="1"/>
      <c r="Q583" s="30"/>
      <c r="AA583" s="1"/>
    </row>
    <row r="584" spans="2:27" s="20" customFormat="1" x14ac:dyDescent="0.25">
      <c r="B584" s="145"/>
      <c r="C584" s="146"/>
      <c r="D584" s="146"/>
      <c r="P584" s="1"/>
      <c r="Q584" s="30"/>
      <c r="AA584" s="1"/>
    </row>
    <row r="585" spans="2:27" s="20" customFormat="1" x14ac:dyDescent="0.25">
      <c r="B585" s="145"/>
      <c r="C585" s="146"/>
      <c r="D585" s="146"/>
      <c r="P585" s="1"/>
      <c r="Q585" s="30"/>
      <c r="AA585" s="1"/>
    </row>
    <row r="586" spans="2:27" s="20" customFormat="1" x14ac:dyDescent="0.25">
      <c r="B586" s="145"/>
      <c r="C586" s="146"/>
      <c r="D586" s="146"/>
      <c r="P586" s="1"/>
      <c r="Q586" s="30"/>
      <c r="AA586" s="1"/>
    </row>
    <row r="587" spans="2:27" s="20" customFormat="1" x14ac:dyDescent="0.25">
      <c r="B587" s="145"/>
      <c r="C587" s="146"/>
      <c r="D587" s="146"/>
      <c r="P587" s="1"/>
      <c r="Q587" s="30"/>
      <c r="AA587" s="1"/>
    </row>
    <row r="588" spans="2:27" s="20" customFormat="1" x14ac:dyDescent="0.25">
      <c r="B588" s="145"/>
      <c r="C588" s="146"/>
      <c r="D588" s="146"/>
      <c r="P588" s="1"/>
      <c r="Q588" s="30"/>
      <c r="AA588" s="1"/>
    </row>
    <row r="589" spans="2:27" s="20" customFormat="1" x14ac:dyDescent="0.25">
      <c r="B589" s="145"/>
      <c r="C589" s="146"/>
      <c r="D589" s="146"/>
      <c r="P589" s="1"/>
      <c r="Q589" s="30"/>
      <c r="AA589" s="1"/>
    </row>
    <row r="590" spans="2:27" s="20" customFormat="1" x14ac:dyDescent="0.25">
      <c r="B590" s="145"/>
      <c r="C590" s="146"/>
      <c r="D590" s="146"/>
      <c r="P590" s="1"/>
      <c r="Q590" s="30"/>
      <c r="AA590" s="1"/>
    </row>
    <row r="591" spans="2:27" s="20" customFormat="1" x14ac:dyDescent="0.25">
      <c r="B591" s="145"/>
      <c r="C591" s="146"/>
      <c r="D591" s="146"/>
      <c r="P591" s="1"/>
      <c r="Q591" s="30"/>
      <c r="AA591" s="1"/>
    </row>
    <row r="592" spans="2:27" s="20" customFormat="1" x14ac:dyDescent="0.25">
      <c r="B592" s="145"/>
      <c r="C592" s="146"/>
      <c r="D592" s="146"/>
      <c r="P592" s="1"/>
      <c r="Q592" s="30"/>
      <c r="AA592" s="1"/>
    </row>
    <row r="593" spans="2:27" s="20" customFormat="1" x14ac:dyDescent="0.25">
      <c r="B593" s="145"/>
      <c r="C593" s="146"/>
      <c r="D593" s="146"/>
      <c r="P593" s="1"/>
      <c r="Q593" s="30"/>
      <c r="AA593" s="1"/>
    </row>
    <row r="594" spans="2:27" s="20" customFormat="1" x14ac:dyDescent="0.25">
      <c r="B594" s="145"/>
      <c r="C594" s="146"/>
      <c r="D594" s="146"/>
      <c r="P594" s="1"/>
      <c r="Q594" s="30"/>
      <c r="AA594" s="1"/>
    </row>
    <row r="595" spans="2:27" s="20" customFormat="1" x14ac:dyDescent="0.25">
      <c r="B595" s="145"/>
      <c r="C595" s="146"/>
      <c r="D595" s="146"/>
      <c r="P595" s="1"/>
      <c r="Q595" s="30"/>
      <c r="AA595" s="1"/>
    </row>
    <row r="596" spans="2:27" s="20" customFormat="1" x14ac:dyDescent="0.25">
      <c r="B596" s="145"/>
      <c r="C596" s="146"/>
      <c r="D596" s="146"/>
      <c r="P596" s="1"/>
      <c r="Q596" s="30"/>
      <c r="AA596" s="1"/>
    </row>
    <row r="597" spans="2:27" s="20" customFormat="1" x14ac:dyDescent="0.25">
      <c r="B597" s="145"/>
      <c r="C597" s="146"/>
      <c r="D597" s="146"/>
      <c r="P597" s="1"/>
      <c r="Q597" s="30"/>
      <c r="AA597" s="1"/>
    </row>
  </sheetData>
  <sheetProtection algorithmName="SHA-512" hashValue="D5uXBK6kBVEYxGhZC84KuNZiLARTtUi9fbWzlX7PRsoBTcASHm6T2brv8oI/ORqC+AzTLvwDDSveL3PTZTLbGQ==" saltValue="uulp3HqGkefoh1nVo5+jAQ==" spinCount="100000" sheet="1" objects="1" scenarios="1"/>
  <protectedRanges>
    <protectedRange sqref="A1" name="filter columns"/>
    <protectedRange sqref="J3:P432 F3:F432" name="input cells CPs"/>
  </protectedRanges>
  <autoFilter ref="A1:O432" xr:uid="{98B8CA9E-731A-4B1A-8440-3B7CE63E1F1B}">
    <filterColumn colId="6">
      <filters blank="1">
        <filter val="CPs"/>
        <filter val="CPs / Stakeholders"/>
        <filter val="CPs/Stakeholders"/>
      </filters>
    </filterColumn>
  </autoFilter>
  <phoneticPr fontId="10" type="noConversion"/>
  <dataValidations count="1">
    <dataValidation type="textLength" operator="lessThan" allowBlank="1" showInputMessage="1" showErrorMessage="1" sqref="P1:P432 AA1:AA432" xr:uid="{4D0A048B-552F-485D-96F6-C9BA94571965}">
      <formula1>256</formula1>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D7F8AA5D-9DA1-4647-87EE-37273A6B0FD6}">
          <x14:formula1>
            <xm:f>'Response Overview'!$B$6:$B$15</xm:f>
          </x14:formula1>
          <xm:sqref>F432 F3:F189 F237:F272 F191:F235 F300:F331 F333:F334 F336:F341 F344:F385 F387:F399 F403:F413 F415:F418 F420:F421 F274:F297</xm:sqref>
        </x14:dataValidation>
        <x14:dataValidation type="list" allowBlank="1" showInputMessage="1" showErrorMessage="1" xr:uid="{7E9E0F33-2281-4207-8061-0E68DCDC72DB}">
          <x14:formula1>
            <xm:f>'Input sheet to hide '!$C$3:$C$6</xm:f>
          </x14:formula1>
          <xm:sqref>X3:X432 M3:M432</xm:sqref>
        </x14:dataValidation>
        <x14:dataValidation type="list" allowBlank="1" showInputMessage="1" showErrorMessage="1" xr:uid="{20EAC8EB-FC8C-4F30-909B-33DC719B7802}">
          <x14:formula1>
            <xm:f>'Input sheet to hide '!$B$3:$B$5</xm:f>
          </x14:formula1>
          <xm:sqref>V3:V432 J3:J432</xm:sqref>
        </x14:dataValidation>
        <x14:dataValidation type="list" allowBlank="1" showInputMessage="1" showErrorMessage="1" xr:uid="{EA3818C3-2E31-4789-9B93-C4D91281EF3B}">
          <x14:formula1>
            <xm:f>'Response Overview'!$B$21:$B$30</xm:f>
          </x14:formula1>
          <xm:sqref>U3:U432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786C8-2916-4E39-BA07-54A9D76D669E}">
  <dimension ref="B2:C11"/>
  <sheetViews>
    <sheetView workbookViewId="0"/>
  </sheetViews>
  <sheetFormatPr defaultRowHeight="15" x14ac:dyDescent="0.25"/>
  <cols>
    <col min="2" max="2" width="11" bestFit="1" customWidth="1"/>
    <col min="3" max="3" width="11.140625" bestFit="1" customWidth="1"/>
  </cols>
  <sheetData>
    <row r="2" spans="2:3" x14ac:dyDescent="0.25">
      <c r="B2" t="s">
        <v>93</v>
      </c>
      <c r="C2" t="s">
        <v>1235</v>
      </c>
    </row>
    <row r="3" spans="2:3" x14ac:dyDescent="0.25">
      <c r="B3" t="s">
        <v>1135</v>
      </c>
      <c r="C3" t="s">
        <v>54</v>
      </c>
    </row>
    <row r="4" spans="2:3" x14ac:dyDescent="0.25">
      <c r="B4" t="s">
        <v>1236</v>
      </c>
      <c r="C4" t="s">
        <v>55</v>
      </c>
    </row>
    <row r="5" spans="2:3" x14ac:dyDescent="0.25">
      <c r="B5" t="s">
        <v>53</v>
      </c>
      <c r="C5" t="s">
        <v>56</v>
      </c>
    </row>
    <row r="6" spans="2:3" x14ac:dyDescent="0.25">
      <c r="C6" t="s">
        <v>57</v>
      </c>
    </row>
    <row r="11" spans="2:3" x14ac:dyDescent="0.25">
      <c r="B11" s="1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FB4B45326BAE34F916B21A6D4C5AF09" ma:contentTypeVersion="12" ma:contentTypeDescription="Create a new document." ma:contentTypeScope="" ma:versionID="09678fafdb6b41af6c8b23dde4a6311d">
  <xsd:schema xmlns:xsd="http://www.w3.org/2001/XMLSchema" xmlns:xs="http://www.w3.org/2001/XMLSchema" xmlns:p="http://schemas.microsoft.com/office/2006/metadata/properties" xmlns:ns2="e8b55f82-ad9a-4845-b2de-bf1f662e46a1" xmlns:ns3="4038a2d6-96cc-4530-b69f-263521cc0679" targetNamespace="http://schemas.microsoft.com/office/2006/metadata/properties" ma:root="true" ma:fieldsID="92b6d8e087b1e4ea616c00569f60b9ec" ns2:_="" ns3:_="">
    <xsd:import namespace="e8b55f82-ad9a-4845-b2de-bf1f662e46a1"/>
    <xsd:import namespace="4038a2d6-96cc-4530-b69f-263521cc067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b55f82-ad9a-4845-b2de-bf1f662e4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038a2d6-96cc-4530-b69f-263521cc067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839760-2B59-461D-8095-1712D375A7CE}">
  <ds:schemaRefs>
    <ds:schemaRef ds:uri="http://schemas.microsoft.com/sharepoint/v3/contenttype/forms"/>
  </ds:schemaRefs>
</ds:datastoreItem>
</file>

<file path=customXml/itemProps2.xml><?xml version="1.0" encoding="utf-8"?>
<ds:datastoreItem xmlns:ds="http://schemas.openxmlformats.org/officeDocument/2006/customXml" ds:itemID="{88D8BA5D-6E61-44D0-A180-B971BDCB4B63}">
  <ds:schemaRefs>
    <ds:schemaRef ds:uri="http://schemas.openxmlformats.org/package/2006/metadata/core-properties"/>
    <ds:schemaRef ds:uri="e8b55f82-ad9a-4845-b2de-bf1f662e46a1"/>
    <ds:schemaRef ds:uri="http://schemas.microsoft.com/office/2006/metadata/properties"/>
    <ds:schemaRef ds:uri="4038a2d6-96cc-4530-b69f-263521cc0679"/>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90EF9BB1-B7AE-48C8-A124-16D2F542B0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b55f82-ad9a-4845-b2de-bf1f662e46a1"/>
    <ds:schemaRef ds:uri="4038a2d6-96cc-4530-b69f-263521cc06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 for completion</vt:lpstr>
      <vt:lpstr>Response Overview</vt:lpstr>
      <vt:lpstr>All Actions</vt:lpstr>
      <vt:lpstr>Input sheet to hide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Gabino Gonzalez</dc:creator>
  <cp:keywords/>
  <dc:description/>
  <cp:lastModifiedBy>Gabino Gonzalez</cp:lastModifiedBy>
  <cp:revision/>
  <dcterms:created xsi:type="dcterms:W3CDTF">2021-10-26T11:19:16Z</dcterms:created>
  <dcterms:modified xsi:type="dcterms:W3CDTF">2022-10-11T10:31:44Z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0x0101009FB4B45326BAE34F916B21A6D4C5AF09</vt:lpwstr>
  </property>
</Properties>
</file>